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H\Dropbox\Dansk Cøliaki Forening\Merudgiftsberegning\MUB 2016\"/>
    </mc:Choice>
  </mc:AlternateContent>
  <workbookProtection workbookAlgorithmName="SHA-512" workbookHashValue="UmDJQoElpKDMB25JBj6mbWXzLVybzkQaxErrLQuExEU33UQuckrcou15DaRkIO/dZfBO1Qn+Jj/vt5x7F162vQ==" workbookSaltValue="SnIQqs1tGfd5m5df4j14kg==" workbookSpinCount="100000" lockStructure="1"/>
  <bookViews>
    <workbookView xWindow="0" yWindow="0" windowWidth="21570" windowHeight="7980" firstSheet="1" activeTab="20"/>
  </bookViews>
  <sheets>
    <sheet name="P&amp;D 1-9 år" sheetId="19" r:id="rId1"/>
    <sheet name="P&amp;D 10-17 år" sheetId="20" r:id="rId2"/>
    <sheet name="Kvinder" sheetId="21" r:id="rId3"/>
    <sheet name="Mænd" sheetId="22" r:id="rId4"/>
    <sheet name="Beregning gnsn MU" sheetId="1" r:id="rId5"/>
    <sheet name="1" sheetId="2" r:id="rId6"/>
    <sheet name="2" sheetId="3" r:id="rId7"/>
    <sheet name="3" sheetId="4" r:id="rId8"/>
    <sheet name="4" sheetId="5" r:id="rId9"/>
    <sheet name="5" sheetId="6" r:id="rId10"/>
    <sheet name="6" sheetId="7" r:id="rId11"/>
    <sheet name="7" sheetId="8" r:id="rId12"/>
    <sheet name="8" sheetId="9" r:id="rId13"/>
    <sheet name="9" sheetId="10" r:id="rId14"/>
    <sheet name="10" sheetId="11" r:id="rId15"/>
    <sheet name="11" sheetId="12" r:id="rId16"/>
    <sheet name="12" sheetId="13" r:id="rId17"/>
    <sheet name="13" sheetId="14" r:id="rId18"/>
    <sheet name="14" sheetId="15" r:id="rId19"/>
    <sheet name="15" sheetId="16" r:id="rId20"/>
    <sheet name="16" sheetId="17" r:id="rId21"/>
    <sheet name="17" sheetId="23" r:id="rId22"/>
    <sheet name="18" sheetId="24" r:id="rId2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9" l="1"/>
  <c r="AN4" i="1" l="1"/>
  <c r="J20" i="20" l="1"/>
  <c r="J25" i="20"/>
  <c r="H20" i="20"/>
  <c r="H25" i="20"/>
  <c r="F20" i="20"/>
  <c r="F25" i="20"/>
  <c r="D20" i="20"/>
  <c r="D25" i="20"/>
  <c r="J20" i="21"/>
  <c r="J25" i="21"/>
  <c r="H20" i="21"/>
  <c r="H25" i="21"/>
  <c r="F20" i="21"/>
  <c r="F25" i="21"/>
  <c r="D20" i="21"/>
  <c r="D25" i="21"/>
  <c r="J25" i="22"/>
  <c r="F25" i="22"/>
  <c r="H25" i="22"/>
  <c r="B33" i="22"/>
  <c r="D25" i="22"/>
  <c r="B33" i="20"/>
  <c r="B26" i="19"/>
  <c r="D24" i="19"/>
  <c r="F24" i="19"/>
  <c r="F19" i="19"/>
  <c r="D19" i="19"/>
  <c r="F26" i="19" l="1"/>
  <c r="D26" i="19"/>
  <c r="B20" i="22"/>
  <c r="AP11" i="1"/>
  <c r="AP13" i="1"/>
  <c r="AP14" i="1"/>
  <c r="AP15" i="1"/>
  <c r="AP16" i="1"/>
  <c r="AP17" i="1"/>
  <c r="AP18" i="1"/>
  <c r="AP19" i="1"/>
  <c r="AP20" i="1"/>
  <c r="AP21" i="1"/>
  <c r="AP25" i="1"/>
  <c r="AP26" i="1"/>
  <c r="AP27" i="1"/>
  <c r="AP28" i="1"/>
  <c r="AP29" i="1"/>
  <c r="AP30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4" i="1"/>
  <c r="AN5" i="1"/>
  <c r="AP5" i="1" s="1"/>
  <c r="AN6" i="1"/>
  <c r="AP6" i="1" s="1"/>
  <c r="AN7" i="1"/>
  <c r="AP7" i="1" s="1"/>
  <c r="AN8" i="1"/>
  <c r="AP8" i="1" s="1"/>
  <c r="AN9" i="1"/>
  <c r="AP9" i="1" s="1"/>
  <c r="AN10" i="1"/>
  <c r="AP10" i="1" s="1"/>
  <c r="AN11" i="1"/>
  <c r="AN12" i="1"/>
  <c r="AP12" i="1" s="1"/>
  <c r="AN13" i="1"/>
  <c r="AN14" i="1"/>
  <c r="AN15" i="1"/>
  <c r="AN16" i="1"/>
  <c r="AN17" i="1"/>
  <c r="AN18" i="1"/>
  <c r="AN19" i="1"/>
  <c r="AN20" i="1"/>
  <c r="AN21" i="1"/>
  <c r="AN22" i="1"/>
  <c r="AP22" i="1" s="1"/>
  <c r="AN23" i="1"/>
  <c r="AP23" i="1" s="1"/>
  <c r="AN24" i="1"/>
  <c r="AP24" i="1" s="1"/>
  <c r="AN25" i="1"/>
  <c r="AN26" i="1"/>
  <c r="AN28" i="1"/>
  <c r="AN29" i="1"/>
  <c r="AN30" i="1"/>
  <c r="AN27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1" i="1"/>
  <c r="AJ22" i="1"/>
  <c r="AJ23" i="1"/>
  <c r="AJ24" i="1"/>
  <c r="AJ25" i="1"/>
  <c r="AJ26" i="1"/>
  <c r="AJ27" i="1"/>
  <c r="AJ28" i="1"/>
  <c r="AJ29" i="1"/>
  <c r="AJ30" i="1"/>
  <c r="AI21" i="1"/>
  <c r="AG21" i="1"/>
  <c r="AE21" i="1"/>
  <c r="Q21" i="1"/>
  <c r="F9" i="24"/>
  <c r="F12" i="24"/>
  <c r="F13" i="24"/>
  <c r="F15" i="24"/>
  <c r="F17" i="24"/>
  <c r="F18" i="24"/>
  <c r="F24" i="24"/>
  <c r="F25" i="24"/>
  <c r="F26" i="24"/>
  <c r="F27" i="24"/>
  <c r="F29" i="24"/>
  <c r="F30" i="24"/>
  <c r="F7" i="24"/>
  <c r="F8" i="24"/>
  <c r="F11" i="24"/>
  <c r="AI27" i="1"/>
  <c r="AG27" i="1"/>
  <c r="K30" i="17"/>
  <c r="AE27" i="1"/>
  <c r="Q27" i="1"/>
  <c r="H20" i="22" l="1"/>
  <c r="J20" i="22"/>
  <c r="F20" i="22"/>
  <c r="D20" i="22"/>
  <c r="B32" i="19"/>
  <c r="B33" i="21"/>
  <c r="L10" i="23"/>
  <c r="M10" i="23"/>
  <c r="K18" i="17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2" i="1"/>
  <c r="AI23" i="1"/>
  <c r="AI24" i="1"/>
  <c r="AI25" i="1"/>
  <c r="AI26" i="1"/>
  <c r="AI28" i="1"/>
  <c r="AI29" i="1"/>
  <c r="AI30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2" i="1"/>
  <c r="AH23" i="1"/>
  <c r="AH24" i="1"/>
  <c r="AH25" i="1"/>
  <c r="AH26" i="1"/>
  <c r="AH28" i="1"/>
  <c r="AH29" i="1"/>
  <c r="AH30" i="1"/>
  <c r="AG4" i="1"/>
  <c r="AG9" i="1"/>
  <c r="AG10" i="1"/>
  <c r="AG13" i="1"/>
  <c r="AG14" i="1"/>
  <c r="AG15" i="1"/>
  <c r="AG17" i="1"/>
  <c r="AG18" i="1"/>
  <c r="AG25" i="1"/>
  <c r="AG26" i="1"/>
  <c r="AG29" i="1"/>
  <c r="AG30" i="1"/>
  <c r="K9" i="17"/>
  <c r="F10" i="17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2" i="1"/>
  <c r="AF23" i="1"/>
  <c r="AF24" i="1"/>
  <c r="AF25" i="1"/>
  <c r="AF26" i="1"/>
  <c r="AF28" i="1"/>
  <c r="AF29" i="1"/>
  <c r="AF30" i="1"/>
  <c r="M18" i="23"/>
  <c r="L18" i="23"/>
  <c r="K9" i="23"/>
  <c r="K33" i="23"/>
  <c r="K32" i="23"/>
  <c r="K31" i="23"/>
  <c r="K30" i="23"/>
  <c r="K29" i="23"/>
  <c r="F29" i="23"/>
  <c r="K28" i="23"/>
  <c r="K27" i="23"/>
  <c r="F27" i="23"/>
  <c r="K26" i="23"/>
  <c r="K25" i="23"/>
  <c r="F25" i="23"/>
  <c r="K24" i="23"/>
  <c r="K23" i="23"/>
  <c r="F23" i="23"/>
  <c r="K22" i="23"/>
  <c r="K21" i="23"/>
  <c r="F21" i="23"/>
  <c r="K20" i="23"/>
  <c r="F20" i="23"/>
  <c r="M20" i="23" s="1"/>
  <c r="K19" i="23"/>
  <c r="F19" i="23"/>
  <c r="F18" i="23"/>
  <c r="K17" i="23"/>
  <c r="F17" i="23"/>
  <c r="K16" i="23"/>
  <c r="F16" i="23"/>
  <c r="K15" i="23"/>
  <c r="L15" i="23" s="1"/>
  <c r="F15" i="23"/>
  <c r="K14" i="23"/>
  <c r="F14" i="23"/>
  <c r="K13" i="23"/>
  <c r="F13" i="23"/>
  <c r="K12" i="23"/>
  <c r="F12" i="23"/>
  <c r="K11" i="23"/>
  <c r="M11" i="23" s="1"/>
  <c r="F11" i="23"/>
  <c r="K10" i="23"/>
  <c r="F10" i="23"/>
  <c r="K8" i="23"/>
  <c r="F8" i="23"/>
  <c r="K7" i="23"/>
  <c r="F7" i="23"/>
  <c r="K33" i="17"/>
  <c r="K31" i="17"/>
  <c r="L31" i="17" s="1"/>
  <c r="C15" i="17"/>
  <c r="F15" i="17" s="1"/>
  <c r="K28" i="17"/>
  <c r="K26" i="17"/>
  <c r="L26" i="17" s="1"/>
  <c r="K25" i="17"/>
  <c r="L25" i="17" s="1"/>
  <c r="K12" i="17"/>
  <c r="L12" i="17" s="1"/>
  <c r="F8" i="17"/>
  <c r="F11" i="17"/>
  <c r="F12" i="17"/>
  <c r="F13" i="17"/>
  <c r="F14" i="17"/>
  <c r="F16" i="17"/>
  <c r="F17" i="17"/>
  <c r="F19" i="17"/>
  <c r="F20" i="17"/>
  <c r="F21" i="17"/>
  <c r="F23" i="17"/>
  <c r="F25" i="17"/>
  <c r="F26" i="17"/>
  <c r="F27" i="17"/>
  <c r="F29" i="17"/>
  <c r="F31" i="17"/>
  <c r="F7" i="17"/>
  <c r="K7" i="17"/>
  <c r="K8" i="17"/>
  <c r="L8" i="17" s="1"/>
  <c r="K10" i="17"/>
  <c r="L10" i="17" s="1"/>
  <c r="K11" i="17"/>
  <c r="L11" i="17" s="1"/>
  <c r="K13" i="17"/>
  <c r="L13" i="17" s="1"/>
  <c r="K14" i="17"/>
  <c r="L14" i="17" s="1"/>
  <c r="K15" i="17"/>
  <c r="L15" i="17" s="1"/>
  <c r="K16" i="17"/>
  <c r="L16" i="17" s="1"/>
  <c r="K17" i="17"/>
  <c r="L17" i="17" s="1"/>
  <c r="K19" i="17"/>
  <c r="L19" i="17" s="1"/>
  <c r="K20" i="17"/>
  <c r="L20" i="17" s="1"/>
  <c r="K21" i="17"/>
  <c r="L21" i="17" s="1"/>
  <c r="K22" i="17"/>
  <c r="AG19" i="1" s="1"/>
  <c r="K23" i="17"/>
  <c r="L23" i="17" s="1"/>
  <c r="K24" i="17"/>
  <c r="K27" i="17"/>
  <c r="L27" i="17" s="1"/>
  <c r="K29" i="17"/>
  <c r="L29" i="17" s="1"/>
  <c r="K32" i="17"/>
  <c r="AG6" i="1" l="1"/>
  <c r="AG5" i="1"/>
  <c r="AG23" i="1"/>
  <c r="AG11" i="1"/>
  <c r="AG7" i="1"/>
  <c r="AG22" i="1"/>
  <c r="AG28" i="1"/>
  <c r="AG24" i="1"/>
  <c r="AG20" i="1"/>
  <c r="AG16" i="1"/>
  <c r="AG12" i="1"/>
  <c r="AG8" i="1"/>
  <c r="L17" i="23"/>
  <c r="M16" i="23"/>
  <c r="M14" i="23"/>
  <c r="M13" i="23"/>
  <c r="M12" i="23"/>
  <c r="M8" i="23"/>
  <c r="L7" i="23"/>
  <c r="L11" i="23"/>
  <c r="L12" i="23"/>
  <c r="L13" i="23"/>
  <c r="L14" i="23"/>
  <c r="M19" i="23"/>
  <c r="M21" i="23"/>
  <c r="M23" i="23"/>
  <c r="M25" i="23"/>
  <c r="M27" i="23"/>
  <c r="M29" i="23"/>
  <c r="L8" i="23"/>
  <c r="M15" i="23"/>
  <c r="M17" i="23"/>
  <c r="L16" i="23"/>
  <c r="M7" i="23"/>
  <c r="L19" i="23"/>
  <c r="L20" i="23"/>
  <c r="L21" i="23"/>
  <c r="L23" i="23"/>
  <c r="L25" i="23"/>
  <c r="L27" i="23"/>
  <c r="L29" i="23"/>
  <c r="M31" i="17"/>
  <c r="M29" i="17"/>
  <c r="M27" i="17"/>
  <c r="M26" i="17"/>
  <c r="M25" i="17"/>
  <c r="M23" i="17"/>
  <c r="M21" i="17"/>
  <c r="M13" i="17"/>
  <c r="M12" i="17"/>
  <c r="M20" i="17"/>
  <c r="M7" i="17"/>
  <c r="L7" i="17"/>
  <c r="M16" i="17"/>
  <c r="M17" i="17"/>
  <c r="M11" i="17"/>
  <c r="M19" i="17"/>
  <c r="M8" i="17"/>
  <c r="M14" i="17"/>
  <c r="M10" i="17"/>
  <c r="M15" i="17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2" i="1"/>
  <c r="AE23" i="1"/>
  <c r="AE24" i="1"/>
  <c r="AE25" i="1"/>
  <c r="AE26" i="1"/>
  <c r="AE28" i="1"/>
  <c r="AE29" i="1"/>
  <c r="AE30" i="1"/>
  <c r="K7" i="16"/>
  <c r="K8" i="16"/>
  <c r="K10" i="16"/>
  <c r="K11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7" i="16"/>
  <c r="K29" i="16"/>
  <c r="K30" i="16"/>
  <c r="K32" i="16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2" i="1"/>
  <c r="AC23" i="1"/>
  <c r="AC24" i="1"/>
  <c r="AC25" i="1"/>
  <c r="AC26" i="1"/>
  <c r="AC28" i="1"/>
  <c r="AC29" i="1"/>
  <c r="AC30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2" i="1"/>
  <c r="AA23" i="1"/>
  <c r="AA24" i="1"/>
  <c r="AA25" i="1"/>
  <c r="AA26" i="1"/>
  <c r="AA28" i="1"/>
  <c r="AA29" i="1"/>
  <c r="AA30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2" i="1"/>
  <c r="Y23" i="1"/>
  <c r="Y24" i="1"/>
  <c r="Y25" i="1"/>
  <c r="Y26" i="1"/>
  <c r="Y28" i="1"/>
  <c r="Y29" i="1"/>
  <c r="Y30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2" i="1"/>
  <c r="W23" i="1"/>
  <c r="W24" i="1"/>
  <c r="W25" i="1"/>
  <c r="W26" i="1"/>
  <c r="W28" i="1"/>
  <c r="W29" i="1"/>
  <c r="W30" i="1"/>
  <c r="U4" i="1"/>
  <c r="U5" i="1"/>
  <c r="U6" i="1"/>
  <c r="U7" i="1"/>
  <c r="U8" i="1"/>
  <c r="U9" i="1"/>
  <c r="U10" i="1"/>
  <c r="U12" i="1"/>
  <c r="U13" i="1"/>
  <c r="U14" i="1"/>
  <c r="U15" i="1"/>
  <c r="U16" i="1"/>
  <c r="U17" i="1"/>
  <c r="U18" i="1"/>
  <c r="U19" i="1"/>
  <c r="U20" i="1"/>
  <c r="U22" i="1"/>
  <c r="U23" i="1"/>
  <c r="U24" i="1"/>
  <c r="U25" i="1"/>
  <c r="U26" i="1"/>
  <c r="U28" i="1"/>
  <c r="U29" i="1"/>
  <c r="U30" i="1"/>
  <c r="V4" i="1"/>
  <c r="X4" i="1"/>
  <c r="Z4" i="1"/>
  <c r="AB4" i="1"/>
  <c r="AD4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2" i="1"/>
  <c r="S23" i="1"/>
  <c r="S24" i="1"/>
  <c r="S25" i="1"/>
  <c r="S26" i="1"/>
  <c r="S28" i="1"/>
  <c r="S29" i="1"/>
  <c r="S30" i="1"/>
  <c r="T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2" i="1"/>
  <c r="Q23" i="1"/>
  <c r="Q24" i="1"/>
  <c r="Q25" i="1"/>
  <c r="Q26" i="1"/>
  <c r="Q28" i="1"/>
  <c r="Q29" i="1"/>
  <c r="Q30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2" i="1"/>
  <c r="O23" i="1"/>
  <c r="O24" i="1"/>
  <c r="O25" i="1"/>
  <c r="O26" i="1"/>
  <c r="O28" i="1"/>
  <c r="O29" i="1"/>
  <c r="O30" i="1"/>
  <c r="P4" i="1"/>
  <c r="R4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M24" i="1"/>
  <c r="M25" i="1"/>
  <c r="M26" i="1"/>
  <c r="M28" i="1"/>
  <c r="M29" i="1"/>
  <c r="M3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8" i="1"/>
  <c r="K29" i="1"/>
  <c r="K3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8" i="1"/>
  <c r="I29" i="1"/>
  <c r="I3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8" i="1"/>
  <c r="E29" i="1"/>
  <c r="E30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2" i="1"/>
  <c r="C23" i="1"/>
  <c r="C24" i="1"/>
  <c r="C25" i="1"/>
  <c r="C26" i="1"/>
  <c r="C28" i="1"/>
  <c r="C29" i="1"/>
  <c r="C30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2" i="1"/>
  <c r="AD23" i="1"/>
  <c r="AD24" i="1"/>
  <c r="AD25" i="1"/>
  <c r="AD26" i="1"/>
  <c r="AD28" i="1"/>
  <c r="AD29" i="1"/>
  <c r="AD30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2" i="1"/>
  <c r="AB23" i="1"/>
  <c r="AB24" i="1"/>
  <c r="AB25" i="1"/>
  <c r="AB26" i="1"/>
  <c r="AB28" i="1"/>
  <c r="AB29" i="1"/>
  <c r="AB30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2" i="1"/>
  <c r="Z23" i="1"/>
  <c r="Z24" i="1"/>
  <c r="Z25" i="1"/>
  <c r="Z26" i="1"/>
  <c r="Z28" i="1"/>
  <c r="Z29" i="1"/>
  <c r="Z30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2" i="1"/>
  <c r="X23" i="1"/>
  <c r="X24" i="1"/>
  <c r="X25" i="1"/>
  <c r="X26" i="1"/>
  <c r="X28" i="1"/>
  <c r="X29" i="1"/>
  <c r="X30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2" i="1"/>
  <c r="V23" i="1"/>
  <c r="V24" i="1"/>
  <c r="V25" i="1"/>
  <c r="V26" i="1"/>
  <c r="V28" i="1"/>
  <c r="V29" i="1"/>
  <c r="V30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2" i="1"/>
  <c r="T23" i="1"/>
  <c r="T24" i="1"/>
  <c r="T25" i="1"/>
  <c r="T26" i="1"/>
  <c r="T28" i="1"/>
  <c r="T29" i="1"/>
  <c r="T30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2" i="1"/>
  <c r="R23" i="1"/>
  <c r="R24" i="1"/>
  <c r="R25" i="1"/>
  <c r="R26" i="1"/>
  <c r="R28" i="1"/>
  <c r="R29" i="1"/>
  <c r="R30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2" i="1"/>
  <c r="P23" i="1"/>
  <c r="P24" i="1"/>
  <c r="P25" i="1"/>
  <c r="P26" i="1"/>
  <c r="P28" i="1"/>
  <c r="P29" i="1"/>
  <c r="P30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8" i="1"/>
  <c r="N29" i="1"/>
  <c r="N30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24" i="1"/>
  <c r="L25" i="1"/>
  <c r="L26" i="1"/>
  <c r="L28" i="1"/>
  <c r="L29" i="1"/>
  <c r="L3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8" i="1"/>
  <c r="J29" i="1"/>
  <c r="J30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24" i="1"/>
  <c r="H25" i="1"/>
  <c r="H26" i="1"/>
  <c r="H28" i="1"/>
  <c r="H29" i="1"/>
  <c r="H3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8" i="1"/>
  <c r="F29" i="1"/>
  <c r="F30" i="1"/>
  <c r="M23" i="16"/>
  <c r="F23" i="16"/>
  <c r="L23" i="16" s="1"/>
  <c r="F21" i="16"/>
  <c r="M21" i="16" s="1"/>
  <c r="F20" i="16"/>
  <c r="M20" i="16" s="1"/>
  <c r="F19" i="16"/>
  <c r="M19" i="16" s="1"/>
  <c r="L17" i="16"/>
  <c r="F17" i="16"/>
  <c r="M17" i="16" s="1"/>
  <c r="L16" i="16"/>
  <c r="F16" i="16"/>
  <c r="M16" i="16" s="1"/>
  <c r="L15" i="16"/>
  <c r="F15" i="16"/>
  <c r="M15" i="16" s="1"/>
  <c r="L14" i="16"/>
  <c r="F14" i="16"/>
  <c r="M14" i="16" s="1"/>
  <c r="L13" i="16"/>
  <c r="F13" i="16"/>
  <c r="M13" i="16" s="1"/>
  <c r="L11" i="16"/>
  <c r="F11" i="16"/>
  <c r="M11" i="16" s="1"/>
  <c r="L10" i="16"/>
  <c r="F10" i="16"/>
  <c r="M10" i="16" s="1"/>
  <c r="L8" i="16"/>
  <c r="F8" i="16"/>
  <c r="M8" i="16" s="1"/>
  <c r="L7" i="16"/>
  <c r="F7" i="16"/>
  <c r="M7" i="16" s="1"/>
  <c r="L19" i="16" l="1"/>
  <c r="L20" i="16"/>
  <c r="L21" i="16"/>
  <c r="K29" i="15"/>
  <c r="F29" i="15"/>
  <c r="M29" i="15" s="1"/>
  <c r="K25" i="15"/>
  <c r="F25" i="15"/>
  <c r="M25" i="15" s="1"/>
  <c r="K23" i="15"/>
  <c r="F23" i="15"/>
  <c r="M23" i="15" s="1"/>
  <c r="K21" i="15"/>
  <c r="F21" i="15"/>
  <c r="M21" i="15" s="1"/>
  <c r="K19" i="15"/>
  <c r="F19" i="15"/>
  <c r="M19" i="15" s="1"/>
  <c r="K17" i="15"/>
  <c r="F17" i="15"/>
  <c r="M17" i="15" s="1"/>
  <c r="K16" i="15"/>
  <c r="F16" i="15"/>
  <c r="M16" i="15" s="1"/>
  <c r="K14" i="15"/>
  <c r="F14" i="15"/>
  <c r="M14" i="15" s="1"/>
  <c r="K13" i="15"/>
  <c r="F13" i="15"/>
  <c r="M13" i="15" s="1"/>
  <c r="K12" i="15"/>
  <c r="F12" i="15"/>
  <c r="M12" i="15" s="1"/>
  <c r="K11" i="15"/>
  <c r="F11" i="15"/>
  <c r="M11" i="15" s="1"/>
  <c r="K10" i="15"/>
  <c r="F10" i="15"/>
  <c r="M10" i="15" s="1"/>
  <c r="K7" i="15"/>
  <c r="F7" i="15"/>
  <c r="M7" i="15" s="1"/>
  <c r="L7" i="15" l="1"/>
  <c r="L10" i="15"/>
  <c r="L11" i="15"/>
  <c r="L12" i="15"/>
  <c r="L13" i="15"/>
  <c r="L14" i="15"/>
  <c r="L16" i="15"/>
  <c r="L17" i="15"/>
  <c r="L19" i="15"/>
  <c r="L21" i="15"/>
  <c r="L23" i="15"/>
  <c r="L25" i="15"/>
  <c r="L29" i="15"/>
  <c r="L25" i="14"/>
  <c r="K25" i="14"/>
  <c r="F25" i="14"/>
  <c r="M25" i="14" s="1"/>
  <c r="L21" i="14"/>
  <c r="K21" i="14"/>
  <c r="F21" i="14"/>
  <c r="M21" i="14" s="1"/>
  <c r="L20" i="14"/>
  <c r="K20" i="14"/>
  <c r="F20" i="14"/>
  <c r="M20" i="14" s="1"/>
  <c r="L16" i="14"/>
  <c r="K16" i="14"/>
  <c r="F16" i="14"/>
  <c r="M16" i="14" s="1"/>
  <c r="L15" i="14"/>
  <c r="K15" i="14"/>
  <c r="F15" i="14"/>
  <c r="M15" i="14" s="1"/>
  <c r="L14" i="14"/>
  <c r="K14" i="14"/>
  <c r="F14" i="14"/>
  <c r="M14" i="14" s="1"/>
  <c r="L13" i="14"/>
  <c r="K13" i="14"/>
  <c r="F13" i="14"/>
  <c r="M13" i="14" s="1"/>
  <c r="L12" i="14"/>
  <c r="K12" i="14"/>
  <c r="F12" i="14"/>
  <c r="M12" i="14" s="1"/>
  <c r="L10" i="14"/>
  <c r="K10" i="14"/>
  <c r="F10" i="14"/>
  <c r="M10" i="14" s="1"/>
  <c r="K29" i="13" l="1"/>
  <c r="F29" i="13"/>
  <c r="M29" i="13" s="1"/>
  <c r="K23" i="13"/>
  <c r="F23" i="13"/>
  <c r="M23" i="13" s="1"/>
  <c r="K21" i="13"/>
  <c r="F21" i="13"/>
  <c r="M21" i="13" s="1"/>
  <c r="K20" i="13"/>
  <c r="F20" i="13"/>
  <c r="M20" i="13" s="1"/>
  <c r="K19" i="13"/>
  <c r="F19" i="13"/>
  <c r="M19" i="13" s="1"/>
  <c r="K17" i="13"/>
  <c r="F17" i="13"/>
  <c r="M17" i="13" s="1"/>
  <c r="K16" i="13"/>
  <c r="F16" i="13"/>
  <c r="M16" i="13" s="1"/>
  <c r="K14" i="13"/>
  <c r="F14" i="13"/>
  <c r="M14" i="13" s="1"/>
  <c r="K10" i="13"/>
  <c r="F10" i="13"/>
  <c r="M10" i="13" s="1"/>
  <c r="K7" i="13"/>
  <c r="F7" i="13"/>
  <c r="M7" i="13" s="1"/>
  <c r="L7" i="13" l="1"/>
  <c r="L10" i="13"/>
  <c r="L14" i="13"/>
  <c r="L16" i="13"/>
  <c r="L17" i="13"/>
  <c r="L19" i="13"/>
  <c r="L20" i="13"/>
  <c r="L21" i="13"/>
  <c r="L23" i="13"/>
  <c r="L29" i="13"/>
  <c r="K29" i="12"/>
  <c r="M29" i="12" s="1"/>
  <c r="F29" i="12"/>
  <c r="K26" i="12"/>
  <c r="M26" i="12" s="1"/>
  <c r="F26" i="12"/>
  <c r="K25" i="12"/>
  <c r="M25" i="12" s="1"/>
  <c r="F25" i="12"/>
  <c r="K23" i="12"/>
  <c r="M23" i="12" s="1"/>
  <c r="F23" i="12"/>
  <c r="K15" i="12"/>
  <c r="M15" i="12" s="1"/>
  <c r="F15" i="12"/>
  <c r="K14" i="12"/>
  <c r="M14" i="12" s="1"/>
  <c r="F14" i="12"/>
  <c r="K13" i="12"/>
  <c r="M13" i="12" s="1"/>
  <c r="F13" i="12"/>
  <c r="K12" i="12"/>
  <c r="M12" i="12" s="1"/>
  <c r="F12" i="12"/>
  <c r="K10" i="12"/>
  <c r="M10" i="12" s="1"/>
  <c r="F10" i="12"/>
  <c r="F8" i="12"/>
  <c r="L7" i="12"/>
  <c r="K7" i="12"/>
  <c r="F7" i="12"/>
  <c r="M7" i="12" s="1"/>
  <c r="L10" i="12" l="1"/>
  <c r="L12" i="12"/>
  <c r="L13" i="12"/>
  <c r="L14" i="12"/>
  <c r="L15" i="12"/>
  <c r="L23" i="12"/>
  <c r="L25" i="12"/>
  <c r="L26" i="12"/>
  <c r="L29" i="12"/>
  <c r="K33" i="11"/>
  <c r="F33" i="11"/>
  <c r="M33" i="11" s="1"/>
  <c r="K29" i="11"/>
  <c r="F29" i="11"/>
  <c r="M29" i="11" s="1"/>
  <c r="K27" i="11"/>
  <c r="F27" i="11"/>
  <c r="M27" i="11" s="1"/>
  <c r="F26" i="11"/>
  <c r="K25" i="11"/>
  <c r="F25" i="11"/>
  <c r="M25" i="11" s="1"/>
  <c r="K21" i="11"/>
  <c r="F21" i="11"/>
  <c r="M21" i="11" s="1"/>
  <c r="K14" i="11"/>
  <c r="U11" i="1" s="1"/>
  <c r="F14" i="11"/>
  <c r="M14" i="11" s="1"/>
  <c r="K13" i="11"/>
  <c r="F13" i="11"/>
  <c r="M13" i="11" s="1"/>
  <c r="K8" i="11"/>
  <c r="F8" i="11"/>
  <c r="M8" i="11" s="1"/>
  <c r="L25" i="11" l="1"/>
  <c r="L8" i="11"/>
  <c r="L13" i="11"/>
  <c r="L14" i="11"/>
  <c r="L21" i="11"/>
  <c r="L27" i="11"/>
  <c r="L29" i="11"/>
  <c r="L33" i="11"/>
  <c r="M33" i="10"/>
  <c r="L33" i="10"/>
  <c r="K33" i="10"/>
  <c r="F33" i="10"/>
  <c r="M31" i="10"/>
  <c r="L31" i="10"/>
  <c r="K31" i="10"/>
  <c r="F31" i="10"/>
  <c r="M29" i="10"/>
  <c r="L29" i="10"/>
  <c r="K29" i="10"/>
  <c r="F29" i="10"/>
  <c r="M28" i="10"/>
  <c r="L28" i="10"/>
  <c r="K28" i="10"/>
  <c r="F28" i="10"/>
  <c r="M27" i="10"/>
  <c r="L27" i="10"/>
  <c r="K27" i="10"/>
  <c r="F27" i="10"/>
  <c r="M25" i="10"/>
  <c r="L25" i="10"/>
  <c r="K25" i="10"/>
  <c r="F25" i="10"/>
  <c r="L23" i="10"/>
  <c r="K23" i="10"/>
  <c r="M23" i="10" s="1"/>
  <c r="F23" i="10"/>
  <c r="L22" i="10"/>
  <c r="K22" i="10"/>
  <c r="M22" i="10" s="1"/>
  <c r="F22" i="10"/>
  <c r="L20" i="10"/>
  <c r="K20" i="10"/>
  <c r="M20" i="10" s="1"/>
  <c r="F20" i="10"/>
  <c r="L19" i="10"/>
  <c r="K19" i="10"/>
  <c r="M19" i="10" s="1"/>
  <c r="F19" i="10"/>
  <c r="L17" i="10"/>
  <c r="K17" i="10"/>
  <c r="M17" i="10" s="1"/>
  <c r="F17" i="10"/>
  <c r="L16" i="10"/>
  <c r="K16" i="10"/>
  <c r="M16" i="10" s="1"/>
  <c r="F16" i="10"/>
  <c r="L15" i="10"/>
  <c r="K15" i="10"/>
  <c r="M15" i="10" s="1"/>
  <c r="F15" i="10"/>
  <c r="L14" i="10"/>
  <c r="K14" i="10"/>
  <c r="M14" i="10" s="1"/>
  <c r="F14" i="10"/>
  <c r="L13" i="10"/>
  <c r="K13" i="10"/>
  <c r="M13" i="10" s="1"/>
  <c r="F13" i="10"/>
  <c r="L12" i="10"/>
  <c r="K12" i="10"/>
  <c r="M12" i="10" s="1"/>
  <c r="F12" i="10"/>
  <c r="K11" i="10"/>
  <c r="F11" i="10"/>
  <c r="K10" i="10"/>
  <c r="F10" i="10"/>
  <c r="M10" i="10" s="1"/>
  <c r="K9" i="10"/>
  <c r="F9" i="10"/>
  <c r="M9" i="10" s="1"/>
  <c r="K7" i="10"/>
  <c r="F7" i="10"/>
  <c r="M7" i="10" s="1"/>
  <c r="L7" i="10" l="1"/>
  <c r="L9" i="10"/>
  <c r="L10" i="10"/>
  <c r="K33" i="9"/>
  <c r="M33" i="9" s="1"/>
  <c r="F33" i="9"/>
  <c r="K32" i="9"/>
  <c r="M31" i="9"/>
  <c r="L31" i="9"/>
  <c r="K31" i="9"/>
  <c r="F31" i="9"/>
  <c r="K30" i="9"/>
  <c r="F29" i="9"/>
  <c r="K27" i="9"/>
  <c r="K26" i="9"/>
  <c r="M26" i="9" s="1"/>
  <c r="F26" i="9"/>
  <c r="K25" i="9"/>
  <c r="M25" i="9" s="1"/>
  <c r="F25" i="9"/>
  <c r="K24" i="9"/>
  <c r="M23" i="9"/>
  <c r="L23" i="9"/>
  <c r="K23" i="9"/>
  <c r="F23" i="9"/>
  <c r="M22" i="9"/>
  <c r="L22" i="9"/>
  <c r="K22" i="9"/>
  <c r="F22" i="9"/>
  <c r="M20" i="9"/>
  <c r="L20" i="9"/>
  <c r="K20" i="9"/>
  <c r="F20" i="9"/>
  <c r="M19" i="9"/>
  <c r="L19" i="9"/>
  <c r="K19" i="9"/>
  <c r="F19" i="9"/>
  <c r="K18" i="9"/>
  <c r="M17" i="9"/>
  <c r="K17" i="9"/>
  <c r="F17" i="9"/>
  <c r="L17" i="9" s="1"/>
  <c r="M16" i="9"/>
  <c r="K16" i="9"/>
  <c r="F16" i="9"/>
  <c r="L16" i="9" s="1"/>
  <c r="M15" i="9"/>
  <c r="K15" i="9"/>
  <c r="F15" i="9"/>
  <c r="L15" i="9" s="1"/>
  <c r="M14" i="9"/>
  <c r="K14" i="9"/>
  <c r="F14" i="9"/>
  <c r="L14" i="9" s="1"/>
  <c r="M13" i="9"/>
  <c r="K13" i="9"/>
  <c r="F13" i="9"/>
  <c r="L13" i="9" s="1"/>
  <c r="M12" i="9"/>
  <c r="K12" i="9"/>
  <c r="F12" i="9"/>
  <c r="L12" i="9" s="1"/>
  <c r="M11" i="9"/>
  <c r="K11" i="9"/>
  <c r="F11" i="9"/>
  <c r="L11" i="9" s="1"/>
  <c r="M10" i="9"/>
  <c r="K10" i="9"/>
  <c r="F10" i="9"/>
  <c r="L10" i="9" s="1"/>
  <c r="M8" i="9"/>
  <c r="K8" i="9"/>
  <c r="F8" i="9"/>
  <c r="L8" i="9" s="1"/>
  <c r="M7" i="9"/>
  <c r="K7" i="9"/>
  <c r="F7" i="9"/>
  <c r="L7" i="9" s="1"/>
  <c r="L25" i="9" l="1"/>
  <c r="L26" i="9"/>
  <c r="L33" i="9"/>
  <c r="K33" i="8" l="1"/>
  <c r="M33" i="8" s="1"/>
  <c r="F33" i="8"/>
  <c r="K31" i="8"/>
  <c r="M31" i="8" s="1"/>
  <c r="F31" i="8"/>
  <c r="K29" i="8"/>
  <c r="L29" i="8" s="1"/>
  <c r="F29" i="8"/>
  <c r="M29" i="8" s="1"/>
  <c r="K26" i="8"/>
  <c r="L26" i="8" s="1"/>
  <c r="F26" i="8"/>
  <c r="M26" i="8" s="1"/>
  <c r="K25" i="8"/>
  <c r="L25" i="8" s="1"/>
  <c r="F25" i="8"/>
  <c r="M25" i="8" s="1"/>
  <c r="K23" i="8"/>
  <c r="L23" i="8" s="1"/>
  <c r="F23" i="8"/>
  <c r="M23" i="8" s="1"/>
  <c r="K22" i="8"/>
  <c r="L22" i="8" s="1"/>
  <c r="F22" i="8"/>
  <c r="M22" i="8" s="1"/>
  <c r="K21" i="8"/>
  <c r="L21" i="8" s="1"/>
  <c r="F21" i="8"/>
  <c r="M21" i="8" s="1"/>
  <c r="K20" i="8"/>
  <c r="L20" i="8" s="1"/>
  <c r="F20" i="8"/>
  <c r="M20" i="8" s="1"/>
  <c r="K19" i="8"/>
  <c r="L19" i="8" s="1"/>
  <c r="F19" i="8"/>
  <c r="M19" i="8" s="1"/>
  <c r="K17" i="8"/>
  <c r="L17" i="8" s="1"/>
  <c r="F17" i="8"/>
  <c r="M17" i="8" s="1"/>
  <c r="K16" i="8"/>
  <c r="L16" i="8" s="1"/>
  <c r="F16" i="8"/>
  <c r="M16" i="8" s="1"/>
  <c r="K14" i="8"/>
  <c r="L14" i="8" s="1"/>
  <c r="F14" i="8"/>
  <c r="M14" i="8" s="1"/>
  <c r="K13" i="8"/>
  <c r="L13" i="8" s="1"/>
  <c r="F13" i="8"/>
  <c r="M13" i="8" s="1"/>
  <c r="K12" i="8"/>
  <c r="L12" i="8" s="1"/>
  <c r="F12" i="8"/>
  <c r="M12" i="8" s="1"/>
  <c r="K11" i="8"/>
  <c r="L11" i="8" s="1"/>
  <c r="F11" i="8"/>
  <c r="M11" i="8" s="1"/>
  <c r="K10" i="8"/>
  <c r="L10" i="8" s="1"/>
  <c r="F10" i="8"/>
  <c r="M10" i="8" s="1"/>
  <c r="K8" i="8"/>
  <c r="L8" i="8" s="1"/>
  <c r="F8" i="8"/>
  <c r="M8" i="8" s="1"/>
  <c r="K7" i="8"/>
  <c r="L7" i="8" s="1"/>
  <c r="F7" i="8"/>
  <c r="M7" i="8" s="1"/>
  <c r="L31" i="8" l="1"/>
  <c r="L33" i="8"/>
  <c r="F33" i="7"/>
  <c r="F29" i="7"/>
  <c r="F28" i="7"/>
  <c r="F25" i="7"/>
  <c r="K23" i="7"/>
  <c r="L23" i="7" s="1"/>
  <c r="F23" i="7"/>
  <c r="M23" i="7" s="1"/>
  <c r="K22" i="7"/>
  <c r="L22" i="7" s="1"/>
  <c r="F22" i="7"/>
  <c r="M22" i="7" s="1"/>
  <c r="F21" i="7"/>
  <c r="M20" i="7"/>
  <c r="L20" i="7"/>
  <c r="K20" i="7"/>
  <c r="F20" i="7"/>
  <c r="M19" i="7"/>
  <c r="L19" i="7"/>
  <c r="K19" i="7"/>
  <c r="F19" i="7"/>
  <c r="M17" i="7"/>
  <c r="L17" i="7"/>
  <c r="K17" i="7"/>
  <c r="F17" i="7"/>
  <c r="M16" i="7"/>
  <c r="L16" i="7"/>
  <c r="K16" i="7"/>
  <c r="F16" i="7"/>
  <c r="M15" i="7"/>
  <c r="L15" i="7"/>
  <c r="K15" i="7"/>
  <c r="F15" i="7"/>
  <c r="M13" i="7"/>
  <c r="L13" i="7"/>
  <c r="K13" i="7"/>
  <c r="F13" i="7"/>
  <c r="M12" i="7"/>
  <c r="L12" i="7"/>
  <c r="K12" i="7"/>
  <c r="F12" i="7"/>
  <c r="M11" i="7"/>
  <c r="L11" i="7"/>
  <c r="K11" i="7"/>
  <c r="F11" i="7"/>
  <c r="M10" i="7"/>
  <c r="L10" i="7"/>
  <c r="K10" i="7"/>
  <c r="F10" i="7"/>
  <c r="M8" i="7"/>
  <c r="L8" i="7"/>
  <c r="K8" i="7"/>
  <c r="F8" i="7"/>
  <c r="M7" i="7"/>
  <c r="L7" i="7"/>
  <c r="K7" i="7"/>
  <c r="F7" i="7"/>
  <c r="K31" i="6" l="1"/>
  <c r="M31" i="6" s="1"/>
  <c r="F31" i="6"/>
  <c r="K29" i="6"/>
  <c r="L29" i="6" s="1"/>
  <c r="F29" i="6"/>
  <c r="M29" i="6" s="1"/>
  <c r="K28" i="6"/>
  <c r="L28" i="6" s="1"/>
  <c r="F28" i="6"/>
  <c r="M28" i="6" s="1"/>
  <c r="K27" i="6"/>
  <c r="L27" i="6" s="1"/>
  <c r="F27" i="6"/>
  <c r="M27" i="6" s="1"/>
  <c r="K23" i="6"/>
  <c r="L23" i="6" s="1"/>
  <c r="F23" i="6"/>
  <c r="M23" i="6" s="1"/>
  <c r="K22" i="6"/>
  <c r="L22" i="6" s="1"/>
  <c r="F22" i="6"/>
  <c r="M22" i="6" s="1"/>
  <c r="K21" i="6"/>
  <c r="L21" i="6" s="1"/>
  <c r="F21" i="6"/>
  <c r="M21" i="6" s="1"/>
  <c r="K20" i="6"/>
  <c r="L20" i="6" s="1"/>
  <c r="F20" i="6"/>
  <c r="M20" i="6" s="1"/>
  <c r="K19" i="6"/>
  <c r="L19" i="6" s="1"/>
  <c r="F19" i="6"/>
  <c r="M19" i="6" s="1"/>
  <c r="K18" i="6"/>
  <c r="L18" i="6" s="1"/>
  <c r="F18" i="6"/>
  <c r="M18" i="6" s="1"/>
  <c r="K17" i="6"/>
  <c r="L17" i="6" s="1"/>
  <c r="F17" i="6"/>
  <c r="M17" i="6" s="1"/>
  <c r="K16" i="6"/>
  <c r="L16" i="6" s="1"/>
  <c r="F16" i="6"/>
  <c r="M16" i="6" s="1"/>
  <c r="K15" i="6"/>
  <c r="L15" i="6" s="1"/>
  <c r="F15" i="6"/>
  <c r="M15" i="6" s="1"/>
  <c r="K14" i="6"/>
  <c r="L14" i="6" s="1"/>
  <c r="F14" i="6"/>
  <c r="M14" i="6" s="1"/>
  <c r="K13" i="6"/>
  <c r="L13" i="6" s="1"/>
  <c r="F13" i="6"/>
  <c r="M13" i="6" s="1"/>
  <c r="K12" i="6"/>
  <c r="L12" i="6" s="1"/>
  <c r="F12" i="6"/>
  <c r="M12" i="6" s="1"/>
  <c r="K11" i="6"/>
  <c r="L11" i="6" s="1"/>
  <c r="F11" i="6"/>
  <c r="M11" i="6" s="1"/>
  <c r="K10" i="6"/>
  <c r="L10" i="6" s="1"/>
  <c r="F10" i="6"/>
  <c r="M10" i="6" s="1"/>
  <c r="K7" i="6"/>
  <c r="L7" i="6" s="1"/>
  <c r="F7" i="6"/>
  <c r="M7" i="6" s="1"/>
  <c r="L31" i="6" l="1"/>
  <c r="K33" i="5"/>
  <c r="M33" i="5" s="1"/>
  <c r="F33" i="5"/>
  <c r="F32" i="5"/>
  <c r="M29" i="5"/>
  <c r="L29" i="5"/>
  <c r="K29" i="5"/>
  <c r="F29" i="5"/>
  <c r="M28" i="5"/>
  <c r="L28" i="5"/>
  <c r="K28" i="5"/>
  <c r="F28" i="5"/>
  <c r="M27" i="5"/>
  <c r="L27" i="5"/>
  <c r="K27" i="5"/>
  <c r="F27" i="5"/>
  <c r="M26" i="5"/>
  <c r="L26" i="5"/>
  <c r="K26" i="5"/>
  <c r="F26" i="5"/>
  <c r="F25" i="5"/>
  <c r="M23" i="5"/>
  <c r="K23" i="5"/>
  <c r="F23" i="5"/>
  <c r="L23" i="5" s="1"/>
  <c r="M21" i="5"/>
  <c r="K21" i="5"/>
  <c r="F21" i="5"/>
  <c r="L21" i="5" s="1"/>
  <c r="M20" i="5"/>
  <c r="K20" i="5"/>
  <c r="F20" i="5"/>
  <c r="L20" i="5" s="1"/>
  <c r="M19" i="5"/>
  <c r="K19" i="5"/>
  <c r="F19" i="5"/>
  <c r="L19" i="5" s="1"/>
  <c r="M18" i="5"/>
  <c r="K18" i="5"/>
  <c r="F18" i="5"/>
  <c r="L18" i="5" s="1"/>
  <c r="M17" i="5"/>
  <c r="K17" i="5"/>
  <c r="F17" i="5"/>
  <c r="L17" i="5" s="1"/>
  <c r="M16" i="5"/>
  <c r="K16" i="5"/>
  <c r="F16" i="5"/>
  <c r="L16" i="5" s="1"/>
  <c r="M15" i="5"/>
  <c r="K15" i="5"/>
  <c r="F15" i="5"/>
  <c r="L15" i="5" s="1"/>
  <c r="M14" i="5"/>
  <c r="K14" i="5"/>
  <c r="F14" i="5"/>
  <c r="L14" i="5" s="1"/>
  <c r="M13" i="5"/>
  <c r="K13" i="5"/>
  <c r="F13" i="5"/>
  <c r="L13" i="5" s="1"/>
  <c r="M12" i="5"/>
  <c r="K12" i="5"/>
  <c r="F12" i="5"/>
  <c r="L12" i="5" s="1"/>
  <c r="M11" i="5"/>
  <c r="K11" i="5"/>
  <c r="F11" i="5"/>
  <c r="L11" i="5" s="1"/>
  <c r="M10" i="5"/>
  <c r="K10" i="5"/>
  <c r="F10" i="5"/>
  <c r="L10" i="5" s="1"/>
  <c r="M7" i="5"/>
  <c r="K7" i="5"/>
  <c r="F7" i="5"/>
  <c r="L7" i="5" s="1"/>
  <c r="L33" i="5" l="1"/>
  <c r="K29" i="4"/>
  <c r="F29" i="4"/>
  <c r="M29" i="4" s="1"/>
  <c r="K25" i="4"/>
  <c r="F25" i="4"/>
  <c r="M25" i="4" s="1"/>
  <c r="K23" i="4"/>
  <c r="F23" i="4"/>
  <c r="M23" i="4" s="1"/>
  <c r="K21" i="4"/>
  <c r="F21" i="4"/>
  <c r="M21" i="4" s="1"/>
  <c r="K20" i="4"/>
  <c r="F20" i="4"/>
  <c r="M20" i="4" s="1"/>
  <c r="K19" i="4"/>
  <c r="F19" i="4"/>
  <c r="M19" i="4" s="1"/>
  <c r="K17" i="4"/>
  <c r="F17" i="4"/>
  <c r="M17" i="4" s="1"/>
  <c r="K16" i="4"/>
  <c r="F16" i="4"/>
  <c r="M16" i="4" s="1"/>
  <c r="K14" i="4"/>
  <c r="F14" i="4"/>
  <c r="M14" i="4" s="1"/>
  <c r="K13" i="4"/>
  <c r="F13" i="4"/>
  <c r="M13" i="4" s="1"/>
  <c r="K12" i="4"/>
  <c r="F12" i="4"/>
  <c r="M12" i="4" s="1"/>
  <c r="K11" i="4"/>
  <c r="F11" i="4"/>
  <c r="M11" i="4" s="1"/>
  <c r="K10" i="4"/>
  <c r="F10" i="4"/>
  <c r="M10" i="4" s="1"/>
  <c r="K7" i="4"/>
  <c r="F7" i="4"/>
  <c r="M7" i="4" s="1"/>
  <c r="L7" i="4" l="1"/>
  <c r="L10" i="4"/>
  <c r="L11" i="4"/>
  <c r="L12" i="4"/>
  <c r="L13" i="4"/>
  <c r="L14" i="4"/>
  <c r="L16" i="4"/>
  <c r="L17" i="4"/>
  <c r="L19" i="4"/>
  <c r="L20" i="4"/>
  <c r="L21" i="4"/>
  <c r="L23" i="4"/>
  <c r="L25" i="4"/>
  <c r="L29" i="4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8" i="1"/>
  <c r="D29" i="1"/>
  <c r="D30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2" i="1"/>
  <c r="B23" i="1"/>
  <c r="B24" i="1"/>
  <c r="B25" i="1"/>
  <c r="B26" i="1"/>
  <c r="B28" i="1"/>
  <c r="B29" i="1"/>
  <c r="B30" i="1"/>
  <c r="F31" i="3"/>
  <c r="F29" i="3"/>
  <c r="F27" i="3"/>
  <c r="F25" i="3"/>
  <c r="F23" i="3"/>
  <c r="F21" i="3"/>
  <c r="F20" i="3"/>
  <c r="F19" i="3"/>
  <c r="F17" i="3"/>
  <c r="F16" i="3"/>
  <c r="F14" i="3"/>
  <c r="F13" i="3"/>
  <c r="F12" i="3"/>
  <c r="F11" i="3"/>
  <c r="F10" i="3"/>
  <c r="F7" i="3"/>
  <c r="AP4" i="1" l="1"/>
  <c r="K31" i="2"/>
  <c r="M31" i="2" s="1"/>
  <c r="F31" i="2"/>
  <c r="K29" i="2"/>
  <c r="M29" i="2" s="1"/>
  <c r="F29" i="2"/>
  <c r="K25" i="2"/>
  <c r="M25" i="2" s="1"/>
  <c r="F25" i="2"/>
  <c r="K23" i="2"/>
  <c r="M23" i="2" s="1"/>
  <c r="F23" i="2"/>
  <c r="K22" i="2"/>
  <c r="L22" i="2" s="1"/>
  <c r="F22" i="2"/>
  <c r="K21" i="2"/>
  <c r="M21" i="2" s="1"/>
  <c r="F21" i="2"/>
  <c r="K20" i="2"/>
  <c r="M20" i="2" s="1"/>
  <c r="F20" i="2"/>
  <c r="K19" i="2"/>
  <c r="M19" i="2" s="1"/>
  <c r="F19" i="2"/>
  <c r="K18" i="2"/>
  <c r="M18" i="2" s="1"/>
  <c r="F18" i="2"/>
  <c r="K17" i="2"/>
  <c r="M17" i="2" s="1"/>
  <c r="F17" i="2"/>
  <c r="K16" i="2"/>
  <c r="M16" i="2" s="1"/>
  <c r="F16" i="2"/>
  <c r="K14" i="2"/>
  <c r="M14" i="2" s="1"/>
  <c r="F14" i="2"/>
  <c r="K13" i="2"/>
  <c r="M13" i="2" s="1"/>
  <c r="F13" i="2"/>
  <c r="K11" i="2"/>
  <c r="M11" i="2" s="1"/>
  <c r="F11" i="2"/>
  <c r="K10" i="2"/>
  <c r="L10" i="2" s="1"/>
  <c r="F10" i="2"/>
  <c r="B16" i="19" l="1"/>
  <c r="B17" i="21"/>
  <c r="B17" i="22"/>
  <c r="B17" i="20"/>
  <c r="B5" i="22"/>
  <c r="J5" i="22" s="1"/>
  <c r="B5" i="21"/>
  <c r="H5" i="21" s="1"/>
  <c r="B4" i="19"/>
  <c r="F4" i="19" s="1"/>
  <c r="B5" i="20"/>
  <c r="D5" i="20" s="1"/>
  <c r="B18" i="20"/>
  <c r="B18" i="22"/>
  <c r="B18" i="21"/>
  <c r="B17" i="19"/>
  <c r="B6" i="21"/>
  <c r="B5" i="19"/>
  <c r="B6" i="22"/>
  <c r="B6" i="20"/>
  <c r="B21" i="20"/>
  <c r="B20" i="19"/>
  <c r="B21" i="22"/>
  <c r="B21" i="21"/>
  <c r="B19" i="22"/>
  <c r="B19" i="21"/>
  <c r="B19" i="20"/>
  <c r="B18" i="19"/>
  <c r="B12" i="22"/>
  <c r="B12" i="21"/>
  <c r="B11" i="19"/>
  <c r="B12" i="20"/>
  <c r="B8" i="22"/>
  <c r="B8" i="21"/>
  <c r="B8" i="20"/>
  <c r="B7" i="19"/>
  <c r="B23" i="21"/>
  <c r="B22" i="19"/>
  <c r="B23" i="22"/>
  <c r="B23" i="20"/>
  <c r="B21" i="19"/>
  <c r="B22" i="21"/>
  <c r="B22" i="20"/>
  <c r="B22" i="22"/>
  <c r="B16" i="22"/>
  <c r="B15" i="19"/>
  <c r="B16" i="21"/>
  <c r="B16" i="20"/>
  <c r="B14" i="20"/>
  <c r="B14" i="22"/>
  <c r="B13" i="19"/>
  <c r="B14" i="21"/>
  <c r="B9" i="21"/>
  <c r="B9" i="22"/>
  <c r="B8" i="19"/>
  <c r="B9" i="20"/>
  <c r="B24" i="20"/>
  <c r="B24" i="22"/>
  <c r="B23" i="19"/>
  <c r="B24" i="21"/>
  <c r="B13" i="21"/>
  <c r="B12" i="19"/>
  <c r="B13" i="20"/>
  <c r="B13" i="22"/>
  <c r="B27" i="20"/>
  <c r="B27" i="22"/>
  <c r="B27" i="21"/>
  <c r="B10" i="20"/>
  <c r="B10" i="22"/>
  <c r="B9" i="19"/>
  <c r="B10" i="21"/>
  <c r="B26" i="22"/>
  <c r="B26" i="20"/>
  <c r="B26" i="21"/>
  <c r="B25" i="19"/>
  <c r="B15" i="21"/>
  <c r="B14" i="19"/>
  <c r="B15" i="20"/>
  <c r="B15" i="22"/>
  <c r="B7" i="21"/>
  <c r="B6" i="19"/>
  <c r="B7" i="20"/>
  <c r="B7" i="22"/>
  <c r="B11" i="21"/>
  <c r="B10" i="19"/>
  <c r="B11" i="20"/>
  <c r="B11" i="22"/>
  <c r="L11" i="2"/>
  <c r="L14" i="2"/>
  <c r="L17" i="2"/>
  <c r="L19" i="2"/>
  <c r="L21" i="2"/>
  <c r="L23" i="2"/>
  <c r="L25" i="2"/>
  <c r="L31" i="2"/>
  <c r="M10" i="2"/>
  <c r="M22" i="2"/>
  <c r="L13" i="2"/>
  <c r="L16" i="2"/>
  <c r="L18" i="2"/>
  <c r="L20" i="2"/>
  <c r="L29" i="2"/>
  <c r="D26" i="22" l="1"/>
  <c r="J26" i="22"/>
  <c r="F26" i="22"/>
  <c r="H26" i="22"/>
  <c r="D11" i="22"/>
  <c r="F11" i="22"/>
  <c r="J11" i="22"/>
  <c r="H11" i="22"/>
  <c r="D7" i="22"/>
  <c r="F7" i="22"/>
  <c r="H7" i="22"/>
  <c r="J7" i="22"/>
  <c r="D15" i="22"/>
  <c r="H15" i="22"/>
  <c r="F15" i="22"/>
  <c r="J15" i="22"/>
  <c r="D23" i="22"/>
  <c r="H23" i="22"/>
  <c r="J23" i="22"/>
  <c r="F23" i="22"/>
  <c r="D21" i="22"/>
  <c r="F21" i="22"/>
  <c r="H21" i="22"/>
  <c r="J21" i="22"/>
  <c r="D6" i="22"/>
  <c r="J6" i="22"/>
  <c r="H6" i="22"/>
  <c r="F6" i="22"/>
  <c r="D17" i="22"/>
  <c r="H17" i="22"/>
  <c r="J17" i="22"/>
  <c r="F17" i="22"/>
  <c r="D22" i="22"/>
  <c r="J22" i="22"/>
  <c r="H22" i="22"/>
  <c r="F22" i="22"/>
  <c r="D27" i="22"/>
  <c r="F27" i="22"/>
  <c r="H27" i="22"/>
  <c r="J27" i="22"/>
  <c r="D24" i="22"/>
  <c r="F24" i="22"/>
  <c r="H24" i="22"/>
  <c r="J24" i="22"/>
  <c r="J9" i="22"/>
  <c r="H9" i="22"/>
  <c r="F9" i="22"/>
  <c r="F14" i="22"/>
  <c r="J14" i="22"/>
  <c r="H14" i="22"/>
  <c r="D18" i="22"/>
  <c r="F18" i="22"/>
  <c r="H18" i="22"/>
  <c r="J18" i="22"/>
  <c r="J13" i="22"/>
  <c r="H13" i="22"/>
  <c r="F13" i="22"/>
  <c r="F10" i="22"/>
  <c r="J10" i="22"/>
  <c r="H10" i="22"/>
  <c r="D16" i="22"/>
  <c r="J16" i="22"/>
  <c r="H16" i="22"/>
  <c r="F16" i="22"/>
  <c r="D8" i="22"/>
  <c r="J8" i="22"/>
  <c r="H8" i="22"/>
  <c r="F8" i="22"/>
  <c r="D12" i="22"/>
  <c r="J12" i="22"/>
  <c r="H12" i="22"/>
  <c r="F12" i="22"/>
  <c r="D19" i="22"/>
  <c r="J19" i="22"/>
  <c r="F19" i="22"/>
  <c r="H19" i="22"/>
  <c r="H24" i="21"/>
  <c r="D24" i="21"/>
  <c r="J24" i="21"/>
  <c r="F24" i="21"/>
  <c r="H14" i="21"/>
  <c r="D14" i="21"/>
  <c r="J14" i="21"/>
  <c r="F14" i="21"/>
  <c r="H21" i="21"/>
  <c r="D21" i="21"/>
  <c r="J21" i="21"/>
  <c r="F21" i="21"/>
  <c r="H10" i="21"/>
  <c r="D10" i="21"/>
  <c r="J10" i="21"/>
  <c r="F10" i="21"/>
  <c r="H27" i="21"/>
  <c r="D27" i="21"/>
  <c r="J27" i="21"/>
  <c r="F27" i="21"/>
  <c r="J16" i="21"/>
  <c r="F16" i="21"/>
  <c r="H16" i="21"/>
  <c r="D16" i="21"/>
  <c r="H18" i="21"/>
  <c r="D18" i="21"/>
  <c r="J18" i="21"/>
  <c r="F18" i="21"/>
  <c r="H11" i="21"/>
  <c r="D11" i="21"/>
  <c r="J11" i="21"/>
  <c r="F11" i="21"/>
  <c r="H7" i="21"/>
  <c r="D7" i="21"/>
  <c r="J7" i="21"/>
  <c r="F7" i="21"/>
  <c r="H15" i="21"/>
  <c r="D15" i="21"/>
  <c r="J15" i="21"/>
  <c r="F15" i="21"/>
  <c r="J26" i="21"/>
  <c r="F26" i="21"/>
  <c r="H26" i="21"/>
  <c r="D26" i="21"/>
  <c r="J22" i="21"/>
  <c r="F22" i="21"/>
  <c r="H22" i="21"/>
  <c r="D22" i="21"/>
  <c r="J8" i="21"/>
  <c r="F8" i="21"/>
  <c r="H8" i="21"/>
  <c r="D8" i="21"/>
  <c r="J12" i="21"/>
  <c r="F12" i="21"/>
  <c r="H12" i="21"/>
  <c r="D12" i="21"/>
  <c r="J19" i="21"/>
  <c r="F19" i="21"/>
  <c r="H19" i="21"/>
  <c r="D19" i="21"/>
  <c r="J17" i="21"/>
  <c r="F17" i="21"/>
  <c r="H17" i="21"/>
  <c r="D17" i="21"/>
  <c r="J13" i="21"/>
  <c r="F13" i="21"/>
  <c r="H13" i="21"/>
  <c r="D13" i="21"/>
  <c r="J9" i="21"/>
  <c r="F9" i="21"/>
  <c r="H9" i="21"/>
  <c r="D9" i="21"/>
  <c r="J23" i="21"/>
  <c r="F23" i="21"/>
  <c r="H23" i="21"/>
  <c r="D23" i="21"/>
  <c r="J6" i="21"/>
  <c r="F6" i="21"/>
  <c r="H6" i="21"/>
  <c r="D6" i="21"/>
  <c r="J26" i="20"/>
  <c r="F26" i="20"/>
  <c r="H26" i="20"/>
  <c r="D26" i="20"/>
  <c r="H24" i="20"/>
  <c r="D24" i="20"/>
  <c r="J24" i="20"/>
  <c r="F24" i="20"/>
  <c r="H14" i="20"/>
  <c r="D14" i="20"/>
  <c r="J14" i="20"/>
  <c r="F14" i="20"/>
  <c r="H21" i="20"/>
  <c r="D21" i="20"/>
  <c r="J21" i="20"/>
  <c r="F21" i="20"/>
  <c r="H18" i="20"/>
  <c r="D18" i="20"/>
  <c r="J18" i="20"/>
  <c r="F18" i="20"/>
  <c r="H10" i="20"/>
  <c r="D10" i="20"/>
  <c r="J10" i="20"/>
  <c r="F10" i="20"/>
  <c r="J9" i="20"/>
  <c r="F9" i="20"/>
  <c r="H9" i="20"/>
  <c r="D9" i="20"/>
  <c r="J16" i="20"/>
  <c r="F16" i="20"/>
  <c r="H16" i="20"/>
  <c r="D16" i="20"/>
  <c r="J23" i="20"/>
  <c r="F23" i="20"/>
  <c r="H23" i="20"/>
  <c r="D23" i="20"/>
  <c r="J12" i="20"/>
  <c r="F12" i="20"/>
  <c r="H12" i="20"/>
  <c r="D12" i="20"/>
  <c r="D6" i="20"/>
  <c r="J6" i="20"/>
  <c r="F6" i="20"/>
  <c r="H6" i="20"/>
  <c r="D17" i="20"/>
  <c r="J17" i="20"/>
  <c r="F17" i="20"/>
  <c r="H17" i="20"/>
  <c r="J13" i="20"/>
  <c r="F13" i="20"/>
  <c r="H13" i="20"/>
  <c r="D13" i="20"/>
  <c r="J22" i="20"/>
  <c r="F22" i="20"/>
  <c r="H22" i="20"/>
  <c r="D22" i="20"/>
  <c r="J8" i="20"/>
  <c r="F8" i="20"/>
  <c r="H8" i="20"/>
  <c r="D8" i="20"/>
  <c r="J19" i="20"/>
  <c r="F19" i="20"/>
  <c r="H19" i="20"/>
  <c r="D19" i="20"/>
  <c r="H27" i="20"/>
  <c r="D27" i="20"/>
  <c r="J27" i="20"/>
  <c r="F27" i="20"/>
  <c r="H11" i="20"/>
  <c r="D11" i="20"/>
  <c r="F11" i="20"/>
  <c r="J11" i="20"/>
  <c r="J7" i="20"/>
  <c r="F7" i="20"/>
  <c r="H7" i="20"/>
  <c r="D7" i="20"/>
  <c r="F15" i="20"/>
  <c r="H15" i="20"/>
  <c r="D15" i="20"/>
  <c r="J15" i="20"/>
  <c r="D9" i="22"/>
  <c r="D14" i="22"/>
  <c r="D13" i="22"/>
  <c r="D10" i="22"/>
  <c r="D5" i="21"/>
  <c r="J5" i="21"/>
  <c r="F23" i="19"/>
  <c r="D23" i="19"/>
  <c r="D25" i="19"/>
  <c r="F25" i="19"/>
  <c r="D7" i="19"/>
  <c r="F7" i="19"/>
  <c r="F18" i="19"/>
  <c r="D18" i="19"/>
  <c r="D17" i="19"/>
  <c r="F17" i="19"/>
  <c r="F8" i="19"/>
  <c r="D8" i="19"/>
  <c r="F11" i="19"/>
  <c r="D11" i="19"/>
  <c r="D14" i="19"/>
  <c r="F14" i="19"/>
  <c r="F12" i="19"/>
  <c r="D12" i="19"/>
  <c r="D15" i="19"/>
  <c r="F15" i="19"/>
  <c r="D22" i="19"/>
  <c r="F22" i="19"/>
  <c r="F20" i="19"/>
  <c r="D20" i="19"/>
  <c r="F5" i="19"/>
  <c r="D5" i="19"/>
  <c r="D9" i="19"/>
  <c r="F9" i="19"/>
  <c r="D13" i="19"/>
  <c r="F13" i="19"/>
  <c r="D10" i="19"/>
  <c r="F10" i="19"/>
  <c r="D6" i="19"/>
  <c r="F6" i="19"/>
  <c r="F21" i="19"/>
  <c r="D21" i="19"/>
  <c r="F16" i="19"/>
  <c r="D16" i="19"/>
  <c r="D4" i="19"/>
  <c r="F5" i="22"/>
  <c r="F5" i="21"/>
  <c r="D5" i="22"/>
  <c r="H5" i="22"/>
  <c r="H5" i="20"/>
  <c r="J5" i="20"/>
  <c r="F5" i="20"/>
  <c r="D28" i="20" l="1"/>
  <c r="D29" i="20" s="1"/>
  <c r="H28" i="21"/>
  <c r="J28" i="21"/>
  <c r="J28" i="20"/>
  <c r="J29" i="20" s="1"/>
  <c r="J30" i="20" s="1"/>
  <c r="F28" i="22"/>
  <c r="F27" i="19"/>
  <c r="D28" i="21"/>
  <c r="H28" i="20"/>
  <c r="D28" i="22"/>
  <c r="J28" i="22"/>
  <c r="F28" i="20"/>
  <c r="D27" i="19"/>
  <c r="H28" i="22"/>
  <c r="F28" i="21"/>
  <c r="D29" i="22" l="1"/>
  <c r="D30" i="22" s="1"/>
  <c r="D31" i="22" s="1"/>
  <c r="D28" i="19"/>
  <c r="D29" i="19" s="1"/>
  <c r="D30" i="19" s="1"/>
  <c r="D30" i="20"/>
  <c r="D31" i="20" s="1"/>
  <c r="H29" i="22"/>
  <c r="J31" i="20"/>
  <c r="J29" i="22"/>
  <c r="J30" i="22" s="1"/>
  <c r="F29" i="22"/>
  <c r="H29" i="20"/>
  <c r="H30" i="20" s="1"/>
  <c r="F29" i="20"/>
  <c r="F28" i="19"/>
  <c r="F29" i="19" s="1"/>
  <c r="F29" i="21"/>
  <c r="F30" i="21" s="1"/>
  <c r="J29" i="21"/>
  <c r="J30" i="21" s="1"/>
  <c r="D29" i="21"/>
  <c r="D30" i="21" s="1"/>
  <c r="H29" i="21"/>
  <c r="H30" i="21" s="1"/>
  <c r="F30" i="22" l="1"/>
  <c r="F31" i="22" s="1"/>
  <c r="H30" i="22"/>
  <c r="H31" i="22" s="1"/>
  <c r="D31" i="21"/>
  <c r="F30" i="20"/>
  <c r="F31" i="20" s="1"/>
  <c r="J31" i="22"/>
  <c r="J31" i="21"/>
  <c r="H31" i="21"/>
  <c r="H31" i="20"/>
  <c r="F31" i="21"/>
</calcChain>
</file>

<file path=xl/sharedStrings.xml><?xml version="1.0" encoding="utf-8"?>
<sst xmlns="http://schemas.openxmlformats.org/spreadsheetml/2006/main" count="1783" uniqueCount="369">
  <si>
    <t>Vare</t>
  </si>
  <si>
    <t>Boller/rundstykker</t>
  </si>
  <si>
    <t>Burgerboller</t>
  </si>
  <si>
    <t>Butterdej</t>
  </si>
  <si>
    <t>Cornflakes</t>
  </si>
  <si>
    <t>Fint brød</t>
  </si>
  <si>
    <t>Flutes</t>
  </si>
  <si>
    <t>Groft brød (franskbrød)</t>
  </si>
  <si>
    <t>Havregryn</t>
  </si>
  <si>
    <t>Kage</t>
  </si>
  <si>
    <t>Kiks</t>
  </si>
  <si>
    <t>Knækbrød</t>
  </si>
  <si>
    <t>Lagkagebunde</t>
  </si>
  <si>
    <t>Lasagneplader</t>
  </si>
  <si>
    <t>Müsli</t>
  </si>
  <si>
    <t>Müslibar</t>
  </si>
  <si>
    <t>Pandekagemix</t>
  </si>
  <si>
    <t>Pasta</t>
  </si>
  <si>
    <t>Pitabrød</t>
  </si>
  <si>
    <t>Pizzabund</t>
  </si>
  <si>
    <t>Pølsebrød</t>
  </si>
  <si>
    <t>Rasp</t>
  </si>
  <si>
    <t>Ristede løg</t>
  </si>
  <si>
    <t>Småkager</t>
  </si>
  <si>
    <t>Tarteletter</t>
  </si>
  <si>
    <t>Tortilla wraps</t>
  </si>
  <si>
    <t>Tærtebunde</t>
  </si>
  <si>
    <t>Vafler til softice</t>
  </si>
  <si>
    <t>GF</t>
  </si>
  <si>
    <t>ALM</t>
  </si>
  <si>
    <t>VARE</t>
  </si>
  <si>
    <t>GLUTENFRI VARER</t>
  </si>
  <si>
    <t>ALMINDELIGE VARER</t>
  </si>
  <si>
    <t>MU kr. pr. kg.</t>
  </si>
  <si>
    <t>MU %</t>
  </si>
  <si>
    <t>Varemærke</t>
  </si>
  <si>
    <t>Pakkestørrelse</t>
  </si>
  <si>
    <t>Pris</t>
  </si>
  <si>
    <t>Kilopris</t>
  </si>
  <si>
    <t>Vægt (gram)</t>
  </si>
  <si>
    <t>Antal</t>
  </si>
  <si>
    <t>Urtekram</t>
  </si>
  <si>
    <t>Frosties</t>
  </si>
  <si>
    <t>Schär</t>
  </si>
  <si>
    <t>Budget</t>
  </si>
  <si>
    <t>Bakersfield</t>
  </si>
  <si>
    <t>Semper</t>
  </si>
  <si>
    <t>Solgryn</t>
  </si>
  <si>
    <t>Budget Marie kiks</t>
  </si>
  <si>
    <t>Vasa</t>
  </si>
  <si>
    <t>Coronet</t>
  </si>
  <si>
    <t>Vores</t>
  </si>
  <si>
    <t>Corny</t>
  </si>
  <si>
    <t>Amo</t>
  </si>
  <si>
    <t>Maizena</t>
  </si>
  <si>
    <t xml:space="preserve">Vores </t>
  </si>
  <si>
    <t>Santa Maria</t>
  </si>
  <si>
    <t>MU%</t>
  </si>
  <si>
    <t>Schar rustik</t>
  </si>
  <si>
    <t>Whole eath</t>
  </si>
  <si>
    <t>scharwvald brød</t>
  </si>
  <si>
    <t>schar mini</t>
  </si>
  <si>
    <t>Groft brød</t>
  </si>
  <si>
    <t>semper</t>
  </si>
  <si>
    <t>Marie kiks semper</t>
  </si>
  <si>
    <t>urtekram</t>
  </si>
  <si>
    <t>Schnitzler</t>
  </si>
  <si>
    <t>organ</t>
  </si>
  <si>
    <t>schar</t>
  </si>
  <si>
    <t>Prisberegning, GNSN for glutenfri varer</t>
  </si>
  <si>
    <t>Kohberg</t>
  </si>
  <si>
    <t>Kellogs</t>
  </si>
  <si>
    <t>X-tra</t>
  </si>
  <si>
    <t>Ota solgryn</t>
  </si>
  <si>
    <t>Karen Wolf</t>
  </si>
  <si>
    <t>Wasa</t>
  </si>
  <si>
    <t>Coop</t>
  </si>
  <si>
    <t>Sammius</t>
  </si>
  <si>
    <t>Xtra</t>
  </si>
  <si>
    <t>Newalka</t>
  </si>
  <si>
    <t>kilopris</t>
  </si>
  <si>
    <t>Hatting</t>
  </si>
  <si>
    <t>Néstle</t>
  </si>
  <si>
    <t>Kellogg´s</t>
  </si>
  <si>
    <t>Schár</t>
  </si>
  <si>
    <t>Schulstad</t>
  </si>
  <si>
    <t>Axa</t>
  </si>
  <si>
    <t>Ota</t>
  </si>
  <si>
    <t>Royal</t>
  </si>
  <si>
    <t>Karen Volft</t>
  </si>
  <si>
    <t>Bisca</t>
  </si>
  <si>
    <t>Agultén</t>
  </si>
  <si>
    <t>Foodman</t>
  </si>
  <si>
    <t>3 Pauly</t>
  </si>
  <si>
    <t>Våffel bagaren</t>
  </si>
  <si>
    <t>Rugbrød</t>
  </si>
  <si>
    <t>Schar</t>
  </si>
  <si>
    <t>Mu %</t>
  </si>
  <si>
    <t>4 boller</t>
  </si>
  <si>
    <t>8 boller</t>
  </si>
  <si>
    <t>1 pk.</t>
  </si>
  <si>
    <t>x-tra</t>
  </si>
  <si>
    <t>1 stk.</t>
  </si>
  <si>
    <t>2 stk.</t>
  </si>
  <si>
    <t>1 pose</t>
  </si>
  <si>
    <t>Munke</t>
  </si>
  <si>
    <t>AMO</t>
  </si>
  <si>
    <t>Marie Kiks</t>
  </si>
  <si>
    <t>1 æske</t>
  </si>
  <si>
    <t>Knusper-riegel</t>
  </si>
  <si>
    <t>Corny Big</t>
  </si>
  <si>
    <t>Tjois</t>
  </si>
  <si>
    <t>1 pakke</t>
  </si>
  <si>
    <t>Bauck-hof</t>
  </si>
  <si>
    <t>Kvickly</t>
  </si>
  <si>
    <t>MU kr.</t>
  </si>
  <si>
    <t>Fria</t>
  </si>
  <si>
    <t>Gestus</t>
  </si>
  <si>
    <t>Nestle</t>
  </si>
  <si>
    <t>kellogg's</t>
  </si>
  <si>
    <t>20 skiver</t>
  </si>
  <si>
    <t>Mathilte</t>
  </si>
  <si>
    <t>Digestive</t>
  </si>
  <si>
    <t>Finax</t>
  </si>
  <si>
    <t>De Cecco</t>
  </si>
  <si>
    <t>Mix well</t>
  </si>
  <si>
    <t>Vaffel Bageren</t>
  </si>
  <si>
    <t>Allergikost</t>
  </si>
  <si>
    <t>First Price</t>
  </si>
  <si>
    <t>Nestlé</t>
  </si>
  <si>
    <t>Kelloggs</t>
  </si>
  <si>
    <t>Aglutén</t>
  </si>
  <si>
    <t xml:space="preserve">Grøn Balance </t>
  </si>
  <si>
    <t>Taste of Nature</t>
  </si>
  <si>
    <t>Ravensbergen</t>
  </si>
  <si>
    <t>Mixwell</t>
  </si>
  <si>
    <t>Tylstrup</t>
  </si>
  <si>
    <t>Banderos</t>
  </si>
  <si>
    <t>Frima</t>
  </si>
  <si>
    <t>(4stk)</t>
  </si>
  <si>
    <t>(6stk)</t>
  </si>
  <si>
    <t>(20 skiver)</t>
  </si>
  <si>
    <t>(5stk)</t>
  </si>
  <si>
    <t>(15stk)</t>
  </si>
  <si>
    <t>AMO brownies</t>
  </si>
  <si>
    <t>(3stk)</t>
  </si>
  <si>
    <t>Grøn balance</t>
  </si>
  <si>
    <t>(2stk)</t>
  </si>
  <si>
    <t>(14stk)</t>
  </si>
  <si>
    <t>Semper cookie-o´s</t>
  </si>
  <si>
    <t>(8stk)</t>
  </si>
  <si>
    <t>Dancakes</t>
  </si>
  <si>
    <t>1 stk</t>
  </si>
  <si>
    <t>Vaffel Bagaren</t>
  </si>
  <si>
    <t>(10stk)</t>
  </si>
  <si>
    <t>FC isvafler</t>
  </si>
  <si>
    <t>10 stk</t>
  </si>
  <si>
    <t xml:space="preserve">pris er for den samlede pakke </t>
  </si>
  <si>
    <t>g er ikke pr stk men for den samlede pakke og stk. er hvormange der er i den samlede pakke.</t>
  </si>
  <si>
    <t>Der er varer der ikke findes i sortimentet. Småkager med gluten har jeg glemt at finde pris på.</t>
  </si>
  <si>
    <t>Hvor der findes flere forskellige udvalg af samme vare, har jeg valgt den vare vi bruger og ikke gået efter dyreste eller billigeste vare.</t>
  </si>
  <si>
    <t>Little Rosies</t>
  </si>
  <si>
    <t xml:space="preserve">Fria </t>
  </si>
  <si>
    <t>Nyt Nordisk</t>
  </si>
  <si>
    <t>Provena</t>
  </si>
  <si>
    <t>Grøn Balance</t>
  </si>
  <si>
    <t>First price</t>
  </si>
  <si>
    <t>Karen Volf</t>
  </si>
  <si>
    <t>Bauck Hof</t>
  </si>
  <si>
    <t>7,95</t>
  </si>
  <si>
    <t xml:space="preserve">Schär </t>
  </si>
  <si>
    <t>Norske</t>
  </si>
  <si>
    <t>Väffel Bagaren</t>
  </si>
  <si>
    <t>Groft brød - rugbrød</t>
  </si>
  <si>
    <t>Kernebrød</t>
  </si>
  <si>
    <t>Kohberg levebrød</t>
  </si>
  <si>
    <t>Rema</t>
  </si>
  <si>
    <t>Naturlig</t>
  </si>
  <si>
    <t>Ravenburger</t>
  </si>
  <si>
    <t>Pizza</t>
  </si>
  <si>
    <t>Pizza special</t>
  </si>
  <si>
    <t>san marco</t>
  </si>
  <si>
    <t>Viramille</t>
  </si>
  <si>
    <t>rema 1000</t>
  </si>
  <si>
    <t>Royal Biscuit</t>
  </si>
  <si>
    <t>Isvafler (med is)</t>
  </si>
  <si>
    <t>Tofuline</t>
  </si>
  <si>
    <t>rema</t>
  </si>
  <si>
    <t>Rema 1000</t>
  </si>
  <si>
    <t>Pris/kg.</t>
  </si>
  <si>
    <t>ca. 10</t>
  </si>
  <si>
    <t>Intet</t>
  </si>
  <si>
    <t>Isis</t>
  </si>
  <si>
    <t>5-korn Schulstad</t>
  </si>
  <si>
    <t>?</t>
  </si>
  <si>
    <t xml:space="preserve">1 pk. </t>
  </si>
  <si>
    <t xml:space="preserve">Amo </t>
  </si>
  <si>
    <t>intet</t>
  </si>
  <si>
    <t>Vitamille</t>
  </si>
  <si>
    <t xml:space="preserve">Valdigrano </t>
  </si>
  <si>
    <t>Pizzamel</t>
  </si>
  <si>
    <t>Munkemel</t>
  </si>
  <si>
    <t>Griesso cookies</t>
  </si>
  <si>
    <t>Ditvalg</t>
  </si>
  <si>
    <t>WASA</t>
  </si>
  <si>
    <t>COOP</t>
  </si>
  <si>
    <t>Änglemark</t>
  </si>
  <si>
    <t>Agluten</t>
  </si>
  <si>
    <t>x tra</t>
  </si>
  <si>
    <t>Groft brød - boller</t>
  </si>
  <si>
    <t>g- foods</t>
  </si>
  <si>
    <t>schulstad</t>
  </si>
  <si>
    <t>Munken</t>
  </si>
  <si>
    <t>Kage - brownies</t>
  </si>
  <si>
    <t>coop</t>
  </si>
  <si>
    <t>Kiks - vaffel til is</t>
  </si>
  <si>
    <t>3 Paulsty</t>
  </si>
  <si>
    <t>Loacker</t>
  </si>
  <si>
    <t>paultry</t>
  </si>
  <si>
    <t>ravenberger</t>
  </si>
  <si>
    <t>Isvafler</t>
  </si>
  <si>
    <t>kellogs</t>
  </si>
  <si>
    <t>schaer</t>
  </si>
  <si>
    <t>munke</t>
  </si>
  <si>
    <t>bisca</t>
  </si>
  <si>
    <t>wasa</t>
  </si>
  <si>
    <t>xtra</t>
  </si>
  <si>
    <t>ravnsbergen</t>
  </si>
  <si>
    <t>la bonne vita</t>
  </si>
  <si>
    <t>newalka</t>
  </si>
  <si>
    <t>karen wolf</t>
  </si>
  <si>
    <t>G Food</t>
  </si>
  <si>
    <t>Schaer</t>
  </si>
  <si>
    <t>Paagen</t>
  </si>
  <si>
    <t>Coop muffins</t>
  </si>
  <si>
    <t>Oreo</t>
  </si>
  <si>
    <t>A gluten</t>
  </si>
  <si>
    <t>Rummo</t>
  </si>
  <si>
    <t>Struer</t>
  </si>
  <si>
    <t>Top tart</t>
  </si>
  <si>
    <t>MU pr. kg.</t>
  </si>
  <si>
    <t>Gns. pr. kg.</t>
  </si>
  <si>
    <t>GF priser</t>
  </si>
  <si>
    <t>ALM priser</t>
  </si>
  <si>
    <t>Børn 6-9 år</t>
  </si>
  <si>
    <t>Merudgift</t>
  </si>
  <si>
    <t>Forbrug</t>
  </si>
  <si>
    <t>kr. pr. kg.</t>
  </si>
  <si>
    <t>Vafler til is</t>
  </si>
  <si>
    <t>Svind 5 %</t>
  </si>
  <si>
    <t>Piger</t>
  </si>
  <si>
    <t>Drenge</t>
  </si>
  <si>
    <t>10-13 år</t>
  </si>
  <si>
    <t>14-17 år</t>
  </si>
  <si>
    <t xml:space="preserve">Havregryn </t>
  </si>
  <si>
    <t>Kvinder</t>
  </si>
  <si>
    <t>18-30 år</t>
  </si>
  <si>
    <t>31-60 år</t>
  </si>
  <si>
    <t>≥ 75 år</t>
  </si>
  <si>
    <t>10500 kJ</t>
  </si>
  <si>
    <t>9900 kJ</t>
  </si>
  <si>
    <t>9100 kJ</t>
  </si>
  <si>
    <t>8000 kJ</t>
  </si>
  <si>
    <t>pr. kg.</t>
  </si>
  <si>
    <t>Mænd</t>
  </si>
  <si>
    <t>61-74 år</t>
  </si>
  <si>
    <t>13200 kJ</t>
  </si>
  <si>
    <t>12400 kJ</t>
  </si>
  <si>
    <t>10900 kJ</t>
  </si>
  <si>
    <t>9600 kJ</t>
  </si>
  <si>
    <t>Småkage</t>
  </si>
  <si>
    <t>Kohberg m. rug</t>
  </si>
  <si>
    <t>Dr. Schär (Chiabatta)</t>
  </si>
  <si>
    <t>TC Brød</t>
  </si>
  <si>
    <t>Føres ikke</t>
  </si>
  <si>
    <t>Urtekram (tilbud)</t>
  </si>
  <si>
    <t>Kellogs (tilbud)</t>
  </si>
  <si>
    <t>Dr. Schär (toast)</t>
  </si>
  <si>
    <t>Kohberg (hvedesandwich)</t>
  </si>
  <si>
    <t>Semper (Minibagetter, fiber)</t>
  </si>
  <si>
    <t>First Price (fuldkornsbaguettes)</t>
  </si>
  <si>
    <t>Dr. Schär (Flerkornsbrød)</t>
  </si>
  <si>
    <t>Kærnegodt (6-kærne rugbrød)</t>
  </si>
  <si>
    <t>Semper (chokolade cookies)</t>
  </si>
  <si>
    <t>Mc Vities (Digestive)</t>
  </si>
  <si>
    <t>Semper (Digestive)</t>
  </si>
  <si>
    <t>Karen Volf (choklate chip)</t>
  </si>
  <si>
    <t>Urtekram (frugtmüsli) (tilbud)</t>
  </si>
  <si>
    <t>Urtekram (speltmüsli) (tilbud)</t>
  </si>
  <si>
    <t>Rasmus Klump</t>
  </si>
  <si>
    <t>Semper, (spagetti)</t>
  </si>
  <si>
    <t>Dr. Schär</t>
  </si>
  <si>
    <t>Cofoco (m. tomat, frost)</t>
  </si>
  <si>
    <t>Kohberg (fuldkorn)</t>
  </si>
  <si>
    <t>Dr. Schär (mini baguette)</t>
  </si>
  <si>
    <t>Urtekram (speltrasp)</t>
  </si>
  <si>
    <t>Bähncke</t>
  </si>
  <si>
    <t>Dr. Schär (muffins)</t>
  </si>
  <si>
    <t>Dan Cake (muffins)</t>
  </si>
  <si>
    <t>Santa Maria (store)</t>
  </si>
  <si>
    <t>Dan Cake</t>
  </si>
  <si>
    <t>Coop (morgenstykker)</t>
  </si>
  <si>
    <t>Dr. Schär (chiabatta)</t>
  </si>
  <si>
    <t>Wewalka</t>
  </si>
  <si>
    <t>Irmas</t>
  </si>
  <si>
    <t>Dr. Schär (Lantbrød)</t>
  </si>
  <si>
    <t>Pågen</t>
  </si>
  <si>
    <t>Dr. Schär (minibaguette)</t>
  </si>
  <si>
    <t>Coop (rustique)</t>
  </si>
  <si>
    <t>Dr. Schär (fuldkornsbrød)</t>
  </si>
  <si>
    <t>Schulstad (schwarzbrød)</t>
  </si>
  <si>
    <t>Dan Cake (gulerodskage)</t>
  </si>
  <si>
    <t>Almondy (mandeltærte)</t>
  </si>
  <si>
    <t>Dr. Schär (crackers)</t>
  </si>
  <si>
    <t>Bisca (Møn kiks til ost)</t>
  </si>
  <si>
    <t>Bisca Karen Volf</t>
  </si>
  <si>
    <t>Coop (cookies m. chokolade)</t>
  </si>
  <si>
    <t>Wasa Rågi</t>
  </si>
  <si>
    <t>Irmas hverdag (müsli m. frugt)</t>
  </si>
  <si>
    <t>Semper (multimüsli)</t>
  </si>
  <si>
    <t>Semper (treat)</t>
  </si>
  <si>
    <t>Ravensbergen (muesli+)</t>
  </si>
  <si>
    <t>Maizena (klassisk)</t>
  </si>
  <si>
    <t>Urtekram (fusilli)</t>
  </si>
  <si>
    <t>Garofalo (fusilli)</t>
  </si>
  <si>
    <t>Coop (jumbopita)</t>
  </si>
  <si>
    <t>Trianon</t>
  </si>
  <si>
    <t>Top Cake</t>
  </si>
  <si>
    <t>I alt pr. dag</t>
  </si>
  <si>
    <t>I alt pr. måned</t>
  </si>
  <si>
    <t>I alt pr. år</t>
  </si>
  <si>
    <t>Gnsn. ant. dage pr. mdr.</t>
  </si>
  <si>
    <t>Vejleldende merudgifter 2016</t>
  </si>
  <si>
    <t>Vejledende merudgifter 2016</t>
  </si>
  <si>
    <t>Miniflutes</t>
  </si>
  <si>
    <t>Franskbrød</t>
  </si>
  <si>
    <t>Groft knækbrød</t>
  </si>
  <si>
    <t>Brownie</t>
  </si>
  <si>
    <t>G-L grov "rugbrød"</t>
  </si>
  <si>
    <t>G-L rundstykker</t>
  </si>
  <si>
    <t>Hindbærsnitter</t>
  </si>
  <si>
    <t>8600 kJ</t>
  </si>
  <si>
    <t>6900 kJ</t>
  </si>
  <si>
    <t>9800 kJ</t>
  </si>
  <si>
    <t xml:space="preserve"> 9800 kJ</t>
  </si>
  <si>
    <t xml:space="preserve"> 9300 kJ</t>
  </si>
  <si>
    <t xml:space="preserve"> 11800 kJ</t>
  </si>
  <si>
    <t>11800 kJ</t>
  </si>
  <si>
    <t>Børn 2-5 år</t>
  </si>
  <si>
    <t>5300 kJ</t>
  </si>
  <si>
    <t xml:space="preserve"> 5300 kJ</t>
  </si>
  <si>
    <t>Bilka, Esbjerg - uge 14</t>
  </si>
  <si>
    <t>Helsam (netbutik) - uge 14</t>
  </si>
  <si>
    <t>Kvickly, København S - uge 14</t>
  </si>
  <si>
    <t>Kvickly, Odense SV - uge 14</t>
  </si>
  <si>
    <t>Kvickly, Herning - uge 14</t>
  </si>
  <si>
    <t>Meny, Grenaa - uge 14</t>
  </si>
  <si>
    <t>Meny, Herning - uge 14</t>
  </si>
  <si>
    <t>Meny, Sæby - uge 14</t>
  </si>
  <si>
    <t>Meny, Aalborg - uge 14</t>
  </si>
  <si>
    <t>REMA 1000, Hedensted</t>
  </si>
  <si>
    <t>REMA 1000, Herning</t>
  </si>
  <si>
    <t>SuperBrugsen, Galten - uge 14</t>
  </si>
  <si>
    <t>SuperBrugsen, Hedensted - uge 14</t>
  </si>
  <si>
    <t>SuperBrugsen, Vallensbæk Strand - uge 14</t>
  </si>
  <si>
    <t>SuperBrugsen, Aalborg - uge 14</t>
  </si>
  <si>
    <t>Nemlig.com - uge 20</t>
  </si>
  <si>
    <t>Coop.dk - uge 20</t>
  </si>
  <si>
    <t>No-Gluten/Hasseris - uge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</si>
</sst>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598"/>
        <bgColor rgb="FFFFE598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0" fillId="0" borderId="0" xfId="0" applyFill="1"/>
    <xf numFmtId="0" fontId="1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4" fontId="0" fillId="5" borderId="1" xfId="0" applyNumberFormat="1" applyFill="1" applyBorder="1"/>
    <xf numFmtId="2" fontId="0" fillId="5" borderId="1" xfId="0" applyNumberFormat="1" applyFill="1" applyBorder="1"/>
    <xf numFmtId="0" fontId="1" fillId="3" borderId="2" xfId="0" applyFont="1" applyFill="1" applyBorder="1" applyAlignment="1">
      <alignment horizontal="center"/>
    </xf>
    <xf numFmtId="0" fontId="0" fillId="0" borderId="0" xfId="0" applyFont="1"/>
    <xf numFmtId="49" fontId="1" fillId="4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/>
    <xf numFmtId="0" fontId="0" fillId="5" borderId="1" xfId="0" applyFill="1" applyBorder="1"/>
    <xf numFmtId="2" fontId="0" fillId="3" borderId="1" xfId="0" applyNumberFormat="1" applyFill="1" applyBorder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" fontId="0" fillId="4" borderId="1" xfId="0" applyNumberFormat="1" applyFill="1" applyBorder="1"/>
    <xf numFmtId="0" fontId="2" fillId="0" borderId="9" xfId="1" applyBorder="1" applyAlignment="1"/>
    <xf numFmtId="4" fontId="0" fillId="3" borderId="1" xfId="0" applyNumberFormat="1" applyFont="1" applyFill="1" applyBorder="1"/>
    <xf numFmtId="4" fontId="0" fillId="4" borderId="2" xfId="0" applyNumberFormat="1" applyFill="1" applyBorder="1"/>
    <xf numFmtId="0" fontId="4" fillId="0" borderId="0" xfId="0" applyFont="1"/>
    <xf numFmtId="0" fontId="0" fillId="0" borderId="0" xfId="0" applyFont="1" applyAlignment="1"/>
    <xf numFmtId="49" fontId="3" fillId="6" borderId="19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0" borderId="19" xfId="0" applyFont="1" applyBorder="1"/>
    <xf numFmtId="0" fontId="0" fillId="6" borderId="19" xfId="0" applyFont="1" applyFill="1" applyBorder="1"/>
    <xf numFmtId="4" fontId="0" fillId="6" borderId="19" xfId="0" applyNumberFormat="1" applyFont="1" applyFill="1" applyBorder="1"/>
    <xf numFmtId="4" fontId="0" fillId="6" borderId="13" xfId="0" applyNumberFormat="1" applyFont="1" applyFill="1" applyBorder="1"/>
    <xf numFmtId="0" fontId="0" fillId="7" borderId="1" xfId="0" applyFont="1" applyFill="1" applyBorder="1"/>
    <xf numFmtId="4" fontId="0" fillId="7" borderId="1" xfId="0" applyNumberFormat="1" applyFont="1" applyFill="1" applyBorder="1"/>
    <xf numFmtId="4" fontId="0" fillId="8" borderId="1" xfId="0" applyNumberFormat="1" applyFont="1" applyFill="1" applyBorder="1"/>
    <xf numFmtId="4" fontId="0" fillId="9" borderId="1" xfId="0" applyNumberFormat="1" applyFont="1" applyFill="1" applyBorder="1"/>
    <xf numFmtId="0" fontId="0" fillId="10" borderId="19" xfId="0" applyFont="1" applyFill="1" applyBorder="1"/>
    <xf numFmtId="49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0" fillId="6" borderId="19" xfId="0" applyFont="1" applyFill="1" applyBorder="1" applyAlignment="1"/>
    <xf numFmtId="3" fontId="0" fillId="6" borderId="13" xfId="0" applyNumberFormat="1" applyFont="1" applyFill="1" applyBorder="1" applyAlignment="1"/>
    <xf numFmtId="0" fontId="0" fillId="11" borderId="1" xfId="0" applyFont="1" applyFill="1" applyBorder="1" applyAlignment="1"/>
    <xf numFmtId="3" fontId="0" fillId="11" borderId="1" xfId="0" applyNumberFormat="1" applyFont="1" applyFill="1" applyBorder="1" applyAlignment="1"/>
    <xf numFmtId="0" fontId="0" fillId="11" borderId="1" xfId="0" applyFont="1" applyFill="1" applyBorder="1"/>
    <xf numFmtId="0" fontId="0" fillId="0" borderId="19" xfId="0" applyFont="1" applyBorder="1" applyAlignment="1"/>
    <xf numFmtId="14" fontId="0" fillId="0" borderId="0" xfId="0" applyNumberFormat="1"/>
    <xf numFmtId="0" fontId="0" fillId="4" borderId="1" xfId="0" applyFill="1" applyBorder="1" applyAlignme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4" fontId="6" fillId="12" borderId="1" xfId="0" applyNumberFormat="1" applyFont="1" applyFill="1" applyBorder="1"/>
    <xf numFmtId="0" fontId="5" fillId="13" borderId="1" xfId="0" applyFont="1" applyFill="1" applyBorder="1" applyAlignment="1">
      <alignment horizontal="center" vertical="center"/>
    </xf>
    <xf numFmtId="4" fontId="6" fillId="13" borderId="1" xfId="0" applyNumberFormat="1" applyFont="1" applyFill="1" applyBorder="1"/>
    <xf numFmtId="3" fontId="6" fillId="12" borderId="1" xfId="0" applyNumberFormat="1" applyFont="1" applyFill="1" applyBorder="1"/>
    <xf numFmtId="3" fontId="6" fillId="13" borderId="1" xfId="0" applyNumberFormat="1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4" fontId="6" fillId="8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4" fontId="10" fillId="0" borderId="1" xfId="0" applyNumberFormat="1" applyFont="1" applyBorder="1"/>
    <xf numFmtId="1" fontId="9" fillId="0" borderId="1" xfId="0" applyNumberFormat="1" applyFont="1" applyBorder="1"/>
    <xf numFmtId="3" fontId="10" fillId="0" borderId="1" xfId="0" applyNumberFormat="1" applyFont="1" applyBorder="1"/>
    <xf numFmtId="0" fontId="10" fillId="0" borderId="1" xfId="0" applyFont="1" applyFill="1" applyBorder="1"/>
    <xf numFmtId="0" fontId="8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10" fillId="2" borderId="1" xfId="0" applyFont="1" applyFill="1" applyBorder="1"/>
    <xf numFmtId="4" fontId="10" fillId="2" borderId="1" xfId="0" applyNumberFormat="1" applyFont="1" applyFill="1" applyBorder="1"/>
    <xf numFmtId="0" fontId="13" fillId="2" borderId="0" xfId="0" applyFont="1" applyFill="1"/>
    <xf numFmtId="4" fontId="10" fillId="2" borderId="1" xfId="0" applyNumberFormat="1" applyFont="1" applyFill="1" applyBorder="1" applyAlignment="1"/>
    <xf numFmtId="4" fontId="10" fillId="0" borderId="1" xfId="0" applyNumberFormat="1" applyFont="1" applyBorder="1" applyAlignme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14" borderId="1" xfId="0" applyFont="1" applyFill="1" applyBorder="1"/>
    <xf numFmtId="4" fontId="10" fillId="14" borderId="1" xfId="0" applyNumberFormat="1" applyFont="1" applyFill="1" applyBorder="1" applyAlignment="1"/>
    <xf numFmtId="4" fontId="8" fillId="0" borderId="1" xfId="0" applyNumberFormat="1" applyFont="1" applyBorder="1" applyAlignment="1"/>
    <xf numFmtId="4" fontId="9" fillId="0" borderId="1" xfId="0" applyNumberFormat="1" applyFont="1" applyBorder="1"/>
    <xf numFmtId="0" fontId="8" fillId="0" borderId="0" xfId="0" applyFont="1"/>
    <xf numFmtId="1" fontId="9" fillId="15" borderId="1" xfId="0" applyNumberFormat="1" applyFont="1" applyFill="1" applyBorder="1"/>
    <xf numFmtId="0" fontId="9" fillId="15" borderId="1" xfId="0" applyFont="1" applyFill="1" applyBorder="1" applyAlignment="1"/>
    <xf numFmtId="0" fontId="8" fillId="15" borderId="1" xfId="0" applyFont="1" applyFill="1" applyBorder="1" applyAlignment="1"/>
    <xf numFmtId="0" fontId="9" fillId="15" borderId="1" xfId="0" applyFont="1" applyFill="1" applyBorder="1"/>
    <xf numFmtId="4" fontId="9" fillId="15" borderId="1" xfId="0" applyNumberFormat="1" applyFont="1" applyFill="1" applyBorder="1"/>
    <xf numFmtId="3" fontId="9" fillId="15" borderId="1" xfId="0" applyNumberFormat="1" applyFont="1" applyFill="1" applyBorder="1"/>
    <xf numFmtId="4" fontId="9" fillId="15" borderId="1" xfId="0" applyNumberFormat="1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/>
    <xf numFmtId="0" fontId="6" fillId="13" borderId="1" xfId="0" applyFont="1" applyFill="1" applyBorder="1"/>
    <xf numFmtId="0" fontId="6" fillId="12" borderId="0" xfId="0" applyFont="1" applyFill="1"/>
    <xf numFmtId="0" fontId="11" fillId="0" borderId="1" xfId="0" applyFont="1" applyBorder="1" applyAlignment="1">
      <alignment horizontal="center" vertical="center"/>
    </xf>
    <xf numFmtId="164" fontId="10" fillId="0" borderId="1" xfId="0" applyNumberFormat="1" applyFont="1" applyBorder="1"/>
    <xf numFmtId="4" fontId="10" fillId="15" borderId="1" xfId="0" applyNumberFormat="1" applyFont="1" applyFill="1" applyBorder="1"/>
    <xf numFmtId="4" fontId="12" fillId="15" borderId="1" xfId="0" applyNumberFormat="1" applyFont="1" applyFill="1" applyBorder="1"/>
    <xf numFmtId="1" fontId="11" fillId="15" borderId="1" xfId="0" applyNumberFormat="1" applyFont="1" applyFill="1" applyBorder="1"/>
    <xf numFmtId="4" fontId="11" fillId="15" borderId="1" xfId="0" applyNumberFormat="1" applyFont="1" applyFill="1" applyBorder="1"/>
    <xf numFmtId="3" fontId="11" fillId="15" borderId="1" xfId="0" applyNumberFormat="1" applyFont="1" applyFill="1" applyBorder="1"/>
    <xf numFmtId="0" fontId="11" fillId="15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/>
    <xf numFmtId="4" fontId="9" fillId="2" borderId="1" xfId="0" applyNumberFormat="1" applyFont="1" applyFill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164" fontId="10" fillId="2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10" fillId="14" borderId="1" xfId="0" applyNumberFormat="1" applyFont="1" applyFill="1" applyBorder="1" applyAlignment="1"/>
    <xf numFmtId="164" fontId="8" fillId="0" borderId="1" xfId="0" applyNumberFormat="1" applyFont="1" applyBorder="1" applyAlignment="1"/>
    <xf numFmtId="164" fontId="8" fillId="2" borderId="1" xfId="0" applyNumberFormat="1" applyFont="1" applyFill="1" applyBorder="1" applyAlignment="1"/>
    <xf numFmtId="0" fontId="7" fillId="0" borderId="0" xfId="0" applyFont="1"/>
    <xf numFmtId="2" fontId="10" fillId="15" borderId="1" xfId="0" applyNumberFormat="1" applyFont="1" applyFill="1" applyBorder="1" applyAlignment="1"/>
    <xf numFmtId="4" fontId="10" fillId="15" borderId="1" xfId="0" applyNumberFormat="1" applyFont="1" applyFill="1" applyBorder="1" applyAlignment="1"/>
    <xf numFmtId="0" fontId="1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0" borderId="9" xfId="0" applyFont="1" applyBorder="1" applyAlignment="1"/>
    <xf numFmtId="0" fontId="0" fillId="0" borderId="9" xfId="0" applyBorder="1" applyAlignment="1"/>
    <xf numFmtId="0" fontId="0" fillId="0" borderId="9" xfId="0" applyFill="1" applyBorder="1" applyAlignment="1"/>
    <xf numFmtId="0" fontId="0" fillId="0" borderId="0" xfId="0" applyFont="1" applyAlignment="1"/>
    <xf numFmtId="0" fontId="0" fillId="0" borderId="0" xfId="0" applyFill="1" applyAlignment="1"/>
    <xf numFmtId="0" fontId="3" fillId="0" borderId="0" xfId="0" applyFont="1" applyAlignment="1"/>
    <xf numFmtId="0" fontId="3" fillId="0" borderId="11" xfId="0" applyFont="1" applyBorder="1" applyAlignment="1"/>
    <xf numFmtId="0" fontId="4" fillId="0" borderId="11" xfId="0" applyFont="1" applyBorder="1" applyAlignment="1"/>
    <xf numFmtId="0" fontId="9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vertical="center"/>
    </xf>
    <xf numFmtId="0" fontId="8" fillId="15" borderId="1" xfId="0" applyFont="1" applyFill="1" applyBorder="1" applyAlignment="1">
      <alignment vertical="center"/>
    </xf>
    <xf numFmtId="0" fontId="11" fillId="15" borderId="1" xfId="0" applyFont="1" applyFill="1" applyBorder="1" applyAlignment="1">
      <alignment horizontal="center"/>
    </xf>
    <xf numFmtId="0" fontId="10" fillId="15" borderId="1" xfId="0" applyFont="1" applyFill="1" applyBorder="1" applyAlignment="1"/>
    <xf numFmtId="0" fontId="10" fillId="15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vertical="center"/>
    </xf>
    <xf numFmtId="0" fontId="7" fillId="15" borderId="1" xfId="0" applyFont="1" applyFill="1" applyBorder="1" applyAlignment="1">
      <alignment vertical="center"/>
    </xf>
    <xf numFmtId="0" fontId="11" fillId="1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9" xfId="0" applyFont="1" applyFill="1" applyBorder="1" applyAlignment="1"/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1" fillId="5" borderId="1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0" fillId="0" borderId="8" xfId="0" applyBorder="1" applyAlignment="1"/>
    <xf numFmtId="0" fontId="1" fillId="4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49" fontId="1" fillId="0" borderId="7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9" xfId="0" applyFont="1" applyBorder="1" applyAlignment="1"/>
    <xf numFmtId="0" fontId="1" fillId="5" borderId="7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0" fillId="0" borderId="0" xfId="0" applyAlignment="1"/>
    <xf numFmtId="0" fontId="0" fillId="0" borderId="9" xfId="0" applyBorder="1" applyAlignment="1"/>
    <xf numFmtId="0" fontId="1" fillId="0" borderId="10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18" xfId="0" applyFont="1" applyBorder="1"/>
    <xf numFmtId="0" fontId="3" fillId="6" borderId="13" xfId="0" applyFont="1" applyFill="1" applyBorder="1" applyAlignment="1">
      <alignment horizontal="center"/>
    </xf>
    <xf numFmtId="0" fontId="4" fillId="0" borderId="14" xfId="0" applyFont="1" applyBorder="1" applyAlignment="1"/>
    <xf numFmtId="0" fontId="0" fillId="0" borderId="14" xfId="0" applyFont="1" applyBorder="1" applyAlignment="1"/>
    <xf numFmtId="0" fontId="3" fillId="9" borderId="1" xfId="0" applyFont="1" applyFill="1" applyBorder="1" applyAlignment="1">
      <alignment horizontal="center" vertical="center"/>
    </xf>
    <xf numFmtId="49" fontId="3" fillId="6" borderId="12" xfId="0" applyNumberFormat="1" applyFont="1" applyFill="1" applyBorder="1" applyAlignment="1">
      <alignment horizontal="center" vertical="center" wrapText="1"/>
    </xf>
    <xf numFmtId="0" fontId="4" fillId="0" borderId="16" xfId="0" applyFont="1" applyBorder="1"/>
    <xf numFmtId="49" fontId="3" fillId="6" borderId="17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/>
    <xf numFmtId="49" fontId="3" fillId="7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/>
    <xf numFmtId="2" fontId="0" fillId="8" borderId="1" xfId="0" applyNumberFormat="1" applyFont="1" applyFill="1" applyBorder="1" applyAlignment="1"/>
    <xf numFmtId="0" fontId="0" fillId="0" borderId="21" xfId="0" applyFont="1" applyBorder="1" applyAlignment="1"/>
    <xf numFmtId="2" fontId="1" fillId="5" borderId="7" xfId="0" applyNumberFormat="1" applyFont="1" applyFill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3" fillId="6" borderId="22" xfId="0" applyNumberFormat="1" applyFont="1" applyFill="1" applyBorder="1" applyAlignment="1">
      <alignment horizontal="center" vertical="center" wrapText="1"/>
    </xf>
    <xf numFmtId="0" fontId="0" fillId="0" borderId="23" xfId="0" applyFont="1" applyBorder="1" applyAlignment="1"/>
    <xf numFmtId="49" fontId="3" fillId="11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4" fillId="0" borderId="1" xfId="0" applyFont="1" applyBorder="1" applyAlignment="1"/>
    <xf numFmtId="2" fontId="1" fillId="3" borderId="2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AppData/Local/Microsoft/Windows/Temporary%20Internet%20Files/Content.Outlook/Downloads/Priser%20indsamlet%20af%20(navn/mail/tlf.):%20Janne%20Lisby%20Pedersen,%20janne_l_p@hotmail.com,%203029003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N10" sqref="N10"/>
    </sheetView>
  </sheetViews>
  <sheetFormatPr defaultRowHeight="15" x14ac:dyDescent="0.25"/>
  <cols>
    <col min="1" max="1" width="19.42578125" customWidth="1"/>
    <col min="2" max="2" width="12" bestFit="1" customWidth="1"/>
  </cols>
  <sheetData>
    <row r="1" spans="1:6" x14ac:dyDescent="0.25">
      <c r="A1" s="102" t="s">
        <v>333</v>
      </c>
      <c r="B1" s="103"/>
      <c r="C1" s="147" t="s">
        <v>348</v>
      </c>
      <c r="D1" s="148"/>
      <c r="E1" s="149" t="s">
        <v>244</v>
      </c>
      <c r="F1" s="149"/>
    </row>
    <row r="2" spans="1:6" x14ac:dyDescent="0.25">
      <c r="A2" s="80"/>
      <c r="B2" s="57" t="s">
        <v>245</v>
      </c>
      <c r="C2" s="122" t="s">
        <v>246</v>
      </c>
      <c r="D2" s="123" t="s">
        <v>245</v>
      </c>
      <c r="E2" s="57" t="s">
        <v>246</v>
      </c>
      <c r="F2" s="57" t="s">
        <v>245</v>
      </c>
    </row>
    <row r="3" spans="1:6" x14ac:dyDescent="0.25">
      <c r="A3" s="69" t="s">
        <v>0</v>
      </c>
      <c r="B3" s="70" t="s">
        <v>247</v>
      </c>
      <c r="C3" s="95" t="s">
        <v>349</v>
      </c>
      <c r="D3" s="95" t="s">
        <v>350</v>
      </c>
      <c r="E3" s="70" t="s">
        <v>342</v>
      </c>
      <c r="F3" s="70" t="s">
        <v>342</v>
      </c>
    </row>
    <row r="4" spans="1:6" s="90" customFormat="1" x14ac:dyDescent="0.25">
      <c r="A4" s="88" t="s">
        <v>1</v>
      </c>
      <c r="B4" s="89">
        <f>'Beregning gnsn MU'!AP4</f>
        <v>97.106004773550382</v>
      </c>
      <c r="C4" s="124">
        <v>1.3299999999999999E-2</v>
      </c>
      <c r="D4" s="116">
        <f t="shared" ref="D4:D26" si="0">SUM(B4*C4)</f>
        <v>1.2915098634882201</v>
      </c>
      <c r="E4" s="124">
        <v>0.02</v>
      </c>
      <c r="F4" s="116">
        <f t="shared" ref="F4:F26" si="1">SUM(B4*E4)</f>
        <v>1.9421200954710076</v>
      </c>
    </row>
    <row r="5" spans="1:6" x14ac:dyDescent="0.25">
      <c r="A5" s="71" t="s">
        <v>2</v>
      </c>
      <c r="B5" s="72">
        <f>'Beregning gnsn MU'!AP5</f>
        <v>85.742483453729648</v>
      </c>
      <c r="C5" s="124">
        <v>5.0000000000000001E-3</v>
      </c>
      <c r="D5" s="116">
        <f t="shared" si="0"/>
        <v>0.42871241726864823</v>
      </c>
      <c r="E5" s="115">
        <v>5.0000000000000001E-3</v>
      </c>
      <c r="F5" s="116">
        <f t="shared" si="1"/>
        <v>0.42871241726864823</v>
      </c>
    </row>
    <row r="6" spans="1:6" x14ac:dyDescent="0.25">
      <c r="A6" s="71" t="s">
        <v>4</v>
      </c>
      <c r="B6" s="72">
        <f>'Beregning gnsn MU'!AP7</f>
        <v>32.351073717948715</v>
      </c>
      <c r="C6" s="124">
        <v>1.5E-3</v>
      </c>
      <c r="D6" s="116">
        <f t="shared" si="0"/>
        <v>4.8526610576923077E-2</v>
      </c>
      <c r="E6" s="115">
        <v>3.0000000000000001E-3</v>
      </c>
      <c r="F6" s="116">
        <f t="shared" si="1"/>
        <v>9.7053221153846153E-2</v>
      </c>
    </row>
    <row r="7" spans="1:6" x14ac:dyDescent="0.25">
      <c r="A7" s="71" t="s">
        <v>5</v>
      </c>
      <c r="B7" s="72">
        <f>'Beregning gnsn MU'!AP8</f>
        <v>91.176345645095651</v>
      </c>
      <c r="C7" s="124">
        <v>2.5000000000000001E-2</v>
      </c>
      <c r="D7" s="116">
        <f t="shared" si="0"/>
        <v>2.2794086411273913</v>
      </c>
      <c r="E7" s="115">
        <v>3.5000000000000003E-2</v>
      </c>
      <c r="F7" s="116">
        <f t="shared" si="1"/>
        <v>3.191172097578348</v>
      </c>
    </row>
    <row r="8" spans="1:6" x14ac:dyDescent="0.25">
      <c r="A8" s="71" t="s">
        <v>6</v>
      </c>
      <c r="B8" s="72">
        <f>'Beregning gnsn MU'!AP9</f>
        <v>127.21945447409735</v>
      </c>
      <c r="C8" s="124">
        <v>3.5000000000000001E-3</v>
      </c>
      <c r="D8" s="116">
        <f t="shared" si="0"/>
        <v>0.4452680906593407</v>
      </c>
      <c r="E8" s="115">
        <v>4.0000000000000001E-3</v>
      </c>
      <c r="F8" s="116">
        <f t="shared" si="1"/>
        <v>0.50887781789638942</v>
      </c>
    </row>
    <row r="9" spans="1:6" x14ac:dyDescent="0.25">
      <c r="A9" s="71" t="s">
        <v>62</v>
      </c>
      <c r="B9" s="72">
        <f>'Beregning gnsn MU'!AP10</f>
        <v>74.946143764005328</v>
      </c>
      <c r="C9" s="124">
        <v>6.7000000000000004E-2</v>
      </c>
      <c r="D9" s="116">
        <f t="shared" si="0"/>
        <v>5.0213916321883572</v>
      </c>
      <c r="E9" s="115">
        <v>8.5000000000000006E-2</v>
      </c>
      <c r="F9" s="116">
        <f t="shared" si="1"/>
        <v>6.370422219940453</v>
      </c>
    </row>
    <row r="10" spans="1:6" x14ac:dyDescent="0.25">
      <c r="A10" s="71" t="s">
        <v>8</v>
      </c>
      <c r="B10" s="72">
        <f>'Beregning gnsn MU'!AP11</f>
        <v>27.251320488721809</v>
      </c>
      <c r="C10" s="124">
        <v>1.4999999999999999E-2</v>
      </c>
      <c r="D10" s="116">
        <f t="shared" si="0"/>
        <v>0.40876980733082713</v>
      </c>
      <c r="E10" s="115">
        <v>0.02</v>
      </c>
      <c r="F10" s="116">
        <f t="shared" si="1"/>
        <v>0.54502640977443617</v>
      </c>
    </row>
    <row r="11" spans="1:6" x14ac:dyDescent="0.25">
      <c r="A11" s="71" t="s">
        <v>9</v>
      </c>
      <c r="B11" s="72">
        <f>'Beregning gnsn MU'!AP12</f>
        <v>62.383280665517518</v>
      </c>
      <c r="C11" s="124">
        <v>5.0000000000000001E-3</v>
      </c>
      <c r="D11" s="116">
        <f t="shared" si="0"/>
        <v>0.31191640332758758</v>
      </c>
      <c r="E11" s="115">
        <v>8.0000000000000002E-3</v>
      </c>
      <c r="F11" s="116">
        <f t="shared" si="1"/>
        <v>0.49906624532414018</v>
      </c>
    </row>
    <row r="12" spans="1:6" x14ac:dyDescent="0.25">
      <c r="A12" s="71" t="s">
        <v>10</v>
      </c>
      <c r="B12" s="72">
        <f>'Beregning gnsn MU'!AP13</f>
        <v>118.19054885590597</v>
      </c>
      <c r="C12" s="124">
        <v>3.3E-3</v>
      </c>
      <c r="D12" s="116">
        <f t="shared" si="0"/>
        <v>0.39002881122448974</v>
      </c>
      <c r="E12" s="115">
        <v>4.0000000000000001E-3</v>
      </c>
      <c r="F12" s="116">
        <f t="shared" si="1"/>
        <v>0.47276219542362391</v>
      </c>
    </row>
    <row r="13" spans="1:6" x14ac:dyDescent="0.25">
      <c r="A13" s="71" t="s">
        <v>11</v>
      </c>
      <c r="B13" s="72">
        <f>'Beregning gnsn MU'!AP14</f>
        <v>85.710416717193311</v>
      </c>
      <c r="C13" s="124">
        <v>5.0000000000000001E-3</v>
      </c>
      <c r="D13" s="116">
        <f t="shared" si="0"/>
        <v>0.42855208358596658</v>
      </c>
      <c r="E13" s="115">
        <v>6.0000000000000001E-3</v>
      </c>
      <c r="F13" s="116">
        <f t="shared" si="1"/>
        <v>0.5142625003031599</v>
      </c>
    </row>
    <row r="14" spans="1:6" x14ac:dyDescent="0.25">
      <c r="A14" s="71" t="s">
        <v>12</v>
      </c>
      <c r="B14" s="72">
        <f>'Beregning gnsn MU'!AP15</f>
        <v>68.657142857142873</v>
      </c>
      <c r="C14" s="124">
        <v>5.0000000000000001E-4</v>
      </c>
      <c r="D14" s="116">
        <f t="shared" si="0"/>
        <v>3.4328571428571437E-2</v>
      </c>
      <c r="E14" s="115">
        <v>1E-3</v>
      </c>
      <c r="F14" s="116">
        <f t="shared" si="1"/>
        <v>6.8657142857142875E-2</v>
      </c>
    </row>
    <row r="15" spans="1:6" x14ac:dyDescent="0.25">
      <c r="A15" s="71" t="s">
        <v>13</v>
      </c>
      <c r="B15" s="72">
        <f>'Beregning gnsn MU'!AP16</f>
        <v>90.232967032967025</v>
      </c>
      <c r="C15" s="124">
        <v>2E-3</v>
      </c>
      <c r="D15" s="116">
        <f t="shared" si="0"/>
        <v>0.18046593406593406</v>
      </c>
      <c r="E15" s="115">
        <v>2E-3</v>
      </c>
      <c r="F15" s="116">
        <f t="shared" si="1"/>
        <v>0.18046593406593406</v>
      </c>
    </row>
    <row r="16" spans="1:6" x14ac:dyDescent="0.25">
      <c r="A16" s="71" t="s">
        <v>14</v>
      </c>
      <c r="B16" s="72">
        <f>'Beregning gnsn MU'!AP17</f>
        <v>61.074089405683495</v>
      </c>
      <c r="C16" s="124">
        <v>1.5E-3</v>
      </c>
      <c r="D16" s="116">
        <f t="shared" si="0"/>
        <v>9.1611134108525241E-2</v>
      </c>
      <c r="E16" s="115">
        <v>3.0000000000000001E-3</v>
      </c>
      <c r="F16" s="116">
        <f t="shared" si="1"/>
        <v>0.18322226821705048</v>
      </c>
    </row>
    <row r="17" spans="1:6" x14ac:dyDescent="0.25">
      <c r="A17" s="71" t="s">
        <v>15</v>
      </c>
      <c r="B17" s="72">
        <f>'Beregning gnsn MU'!AP18</f>
        <v>213.358645983646</v>
      </c>
      <c r="C17" s="124">
        <v>2E-3</v>
      </c>
      <c r="D17" s="116">
        <f t="shared" si="0"/>
        <v>0.42671729196729202</v>
      </c>
      <c r="E17" s="115">
        <v>3.0000000000000001E-3</v>
      </c>
      <c r="F17" s="116">
        <f t="shared" si="1"/>
        <v>0.64007593795093798</v>
      </c>
    </row>
    <row r="18" spans="1:6" x14ac:dyDescent="0.25">
      <c r="A18" s="71" t="s">
        <v>17</v>
      </c>
      <c r="B18" s="72">
        <f>'Beregning gnsn MU'!AP20</f>
        <v>45.618650793650787</v>
      </c>
      <c r="C18" s="124">
        <v>4.0000000000000001E-3</v>
      </c>
      <c r="D18" s="116">
        <f t="shared" si="0"/>
        <v>0.18247460317460315</v>
      </c>
      <c r="E18" s="115">
        <v>6.0000000000000001E-3</v>
      </c>
      <c r="F18" s="116">
        <f t="shared" si="1"/>
        <v>0.27371190476190471</v>
      </c>
    </row>
    <row r="19" spans="1:6" x14ac:dyDescent="0.25">
      <c r="A19" s="71" t="s">
        <v>18</v>
      </c>
      <c r="B19" s="72">
        <v>148.15</v>
      </c>
      <c r="C19" s="124">
        <v>2.5999999999999999E-3</v>
      </c>
      <c r="D19" s="116">
        <f t="shared" si="0"/>
        <v>0.38518999999999998</v>
      </c>
      <c r="E19" s="115">
        <v>3.0000000000000001E-3</v>
      </c>
      <c r="F19" s="116">
        <f t="shared" si="1"/>
        <v>0.44445000000000001</v>
      </c>
    </row>
    <row r="20" spans="1:6" x14ac:dyDescent="0.25">
      <c r="A20" s="71" t="s">
        <v>19</v>
      </c>
      <c r="B20" s="72">
        <f>'Beregning gnsn MU'!AP22</f>
        <v>84.260888114778552</v>
      </c>
      <c r="C20" s="124">
        <v>4.1999999999999997E-3</v>
      </c>
      <c r="D20" s="116">
        <f t="shared" si="0"/>
        <v>0.35389573008206993</v>
      </c>
      <c r="E20" s="115">
        <v>6.0000000000000001E-3</v>
      </c>
      <c r="F20" s="116">
        <f t="shared" si="1"/>
        <v>0.50556532868867132</v>
      </c>
    </row>
    <row r="21" spans="1:6" x14ac:dyDescent="0.25">
      <c r="A21" s="71" t="s">
        <v>21</v>
      </c>
      <c r="B21" s="72">
        <f>'Beregning gnsn MU'!AP24</f>
        <v>79.036111111111126</v>
      </c>
      <c r="C21" s="124">
        <v>1E-3</v>
      </c>
      <c r="D21" s="116">
        <f t="shared" si="0"/>
        <v>7.9036111111111126E-2</v>
      </c>
      <c r="E21" s="115">
        <v>1E-3</v>
      </c>
      <c r="F21" s="116">
        <f t="shared" si="1"/>
        <v>7.9036111111111126E-2</v>
      </c>
    </row>
    <row r="22" spans="1:6" x14ac:dyDescent="0.25">
      <c r="A22" s="71" t="s">
        <v>22</v>
      </c>
      <c r="B22" s="72">
        <f>'Beregning gnsn MU'!AP25</f>
        <v>242.67500000000001</v>
      </c>
      <c r="C22" s="124">
        <v>5.0000000000000001E-4</v>
      </c>
      <c r="D22" s="116">
        <f t="shared" si="0"/>
        <v>0.12133750000000001</v>
      </c>
      <c r="E22" s="115">
        <v>5.0000000000000001E-4</v>
      </c>
      <c r="F22" s="116">
        <f t="shared" si="1"/>
        <v>0.12133750000000001</v>
      </c>
    </row>
    <row r="23" spans="1:6" x14ac:dyDescent="0.25">
      <c r="A23" s="71" t="s">
        <v>23</v>
      </c>
      <c r="B23" s="72">
        <f>'Beregning gnsn MU'!AP26</f>
        <v>101.39808368714614</v>
      </c>
      <c r="C23" s="124">
        <v>2E-3</v>
      </c>
      <c r="D23" s="116">
        <f t="shared" si="0"/>
        <v>0.20279616737429229</v>
      </c>
      <c r="E23" s="115">
        <v>2E-3</v>
      </c>
      <c r="F23" s="116">
        <f t="shared" si="1"/>
        <v>0.20279616737429229</v>
      </c>
    </row>
    <row r="24" spans="1:6" x14ac:dyDescent="0.25">
      <c r="A24" s="71" t="s">
        <v>24</v>
      </c>
      <c r="B24" s="72">
        <v>399.16</v>
      </c>
      <c r="C24" s="124">
        <v>5.0000000000000001E-4</v>
      </c>
      <c r="D24" s="116">
        <f t="shared" si="0"/>
        <v>0.19958000000000001</v>
      </c>
      <c r="E24" s="115">
        <v>1E-3</v>
      </c>
      <c r="F24" s="116">
        <f t="shared" si="1"/>
        <v>0.39916000000000001</v>
      </c>
    </row>
    <row r="25" spans="1:6" x14ac:dyDescent="0.25">
      <c r="A25" s="71" t="s">
        <v>25</v>
      </c>
      <c r="B25" s="72">
        <f>'Beregning gnsn MU'!AP28</f>
        <v>178.3270490118536</v>
      </c>
      <c r="C25" s="124">
        <v>1.2999999999999999E-3</v>
      </c>
      <c r="D25" s="116">
        <f t="shared" si="0"/>
        <v>0.23182516371540968</v>
      </c>
      <c r="E25" s="115">
        <v>1.2999999999999999E-3</v>
      </c>
      <c r="F25" s="116">
        <f t="shared" si="1"/>
        <v>0.23182516371540968</v>
      </c>
    </row>
    <row r="26" spans="1:6" x14ac:dyDescent="0.25">
      <c r="A26" s="71" t="s">
        <v>248</v>
      </c>
      <c r="B26" s="72">
        <f>'Beregning gnsn MU'!AP30</f>
        <v>178.91712726938718</v>
      </c>
      <c r="C26" s="124">
        <v>1E-3</v>
      </c>
      <c r="D26" s="116">
        <f t="shared" si="0"/>
        <v>0.17891712726938719</v>
      </c>
      <c r="E26" s="115">
        <v>1E-3</v>
      </c>
      <c r="F26" s="116">
        <f t="shared" si="1"/>
        <v>0.17891712726938719</v>
      </c>
    </row>
    <row r="27" spans="1:6" x14ac:dyDescent="0.25">
      <c r="A27" s="101" t="s">
        <v>328</v>
      </c>
      <c r="B27" s="105"/>
      <c r="C27" s="105"/>
      <c r="D27" s="105">
        <f>SUM(D4:D26)</f>
        <v>13.722259695074943</v>
      </c>
      <c r="E27" s="105"/>
      <c r="F27" s="105">
        <f>SUM(F4:F26)</f>
        <v>18.078695806145895</v>
      </c>
    </row>
    <row r="28" spans="1:6" x14ac:dyDescent="0.25">
      <c r="A28" s="73" t="s">
        <v>249</v>
      </c>
      <c r="B28" s="99"/>
      <c r="C28" s="125"/>
      <c r="D28" s="105">
        <f>SUM(D27*0.05)</f>
        <v>0.68611298475374716</v>
      </c>
      <c r="E28" s="99"/>
      <c r="F28" s="105">
        <f>SUM(F27*0.05)</f>
        <v>0.90393479030729473</v>
      </c>
    </row>
    <row r="29" spans="1:6" x14ac:dyDescent="0.25">
      <c r="A29" s="101" t="s">
        <v>329</v>
      </c>
      <c r="B29" s="105"/>
      <c r="C29" s="105"/>
      <c r="D29" s="105">
        <f>SUM(B32*(D27+D28))</f>
        <v>438.25466901145597</v>
      </c>
      <c r="E29" s="105"/>
      <c r="F29" s="105">
        <f>SUM(B32*(F27+F28))</f>
        <v>577.38834730878455</v>
      </c>
    </row>
    <row r="30" spans="1:6" s="3" customFormat="1" x14ac:dyDescent="0.25">
      <c r="A30" s="104" t="s">
        <v>330</v>
      </c>
      <c r="B30" s="105"/>
      <c r="C30" s="105"/>
      <c r="D30" s="105">
        <f>SUM(D29*12)</f>
        <v>5259.0560281374719</v>
      </c>
      <c r="E30" s="105"/>
      <c r="F30" s="105">
        <f>SUM(F29*12)</f>
        <v>6928.660167705415</v>
      </c>
    </row>
    <row r="31" spans="1:6" x14ac:dyDescent="0.25">
      <c r="A31" s="100"/>
      <c r="B31" s="100"/>
      <c r="C31" s="100"/>
      <c r="D31" s="100"/>
      <c r="E31" s="100"/>
      <c r="F31" s="100"/>
    </row>
    <row r="32" spans="1:6" x14ac:dyDescent="0.25">
      <c r="A32" s="133" t="s">
        <v>331</v>
      </c>
      <c r="B32" s="133">
        <f>SUM(365/12)</f>
        <v>30.416666666666668</v>
      </c>
      <c r="C32" s="100"/>
      <c r="D32" s="100"/>
      <c r="E32" s="100"/>
      <c r="F32" s="100"/>
    </row>
  </sheetData>
  <sheetProtection algorithmName="SHA-512" hashValue="Z7+2KN5nM8zDmZI1sBqAGCeiqtxOBb5Bh9RKVwDTcF0yFoj1se+J8HwyyFOLKlzRKX23foQvwfXx0HwmY8SVgQ==" saltValue="VM/ik8GIGGQYQTuBOFM2kg==" spinCount="100000" sheet="1" objects="1" scenarios="1"/>
  <mergeCells count="2">
    <mergeCell ref="C1:D1"/>
    <mergeCell ref="E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17" customWidth="1"/>
    <col min="2" max="2" width="13.5703125" customWidth="1"/>
    <col min="3" max="6" width="10.5703125" customWidth="1"/>
    <col min="7" max="7" width="12.42578125" style="4" customWidth="1"/>
    <col min="8" max="9" width="10.5703125" style="4" customWidth="1"/>
    <col min="10" max="10" width="10.5703125" customWidth="1"/>
    <col min="12" max="12" width="12.5703125" bestFit="1" customWidth="1"/>
    <col min="13" max="13" width="13.42578125" customWidth="1"/>
  </cols>
  <sheetData>
    <row r="1" spans="1:13" x14ac:dyDescent="0.25">
      <c r="A1" s="137" t="s">
        <v>355</v>
      </c>
      <c r="B1" s="137"/>
      <c r="C1" s="137"/>
      <c r="D1" s="137"/>
    </row>
    <row r="2" spans="1:13" x14ac:dyDescent="0.25">
      <c r="A2" s="137"/>
      <c r="B2" s="137"/>
      <c r="C2" s="137"/>
      <c r="D2" s="137"/>
    </row>
    <row r="3" spans="1:13" x14ac:dyDescent="0.25">
      <c r="A3" s="27"/>
      <c r="B3" s="27"/>
      <c r="C3" s="27"/>
      <c r="D3" s="27"/>
    </row>
    <row r="4" spans="1:13" x14ac:dyDescent="0.25">
      <c r="A4" s="169" t="s">
        <v>30</v>
      </c>
      <c r="B4" s="171" t="s">
        <v>31</v>
      </c>
      <c r="C4" s="172"/>
      <c r="D4" s="172"/>
      <c r="E4" s="172"/>
      <c r="F4" s="173"/>
      <c r="G4" s="184" t="s">
        <v>32</v>
      </c>
      <c r="H4" s="184"/>
      <c r="I4" s="184"/>
      <c r="J4" s="190"/>
      <c r="K4" s="190"/>
      <c r="L4" s="178" t="s">
        <v>33</v>
      </c>
      <c r="M4" s="178" t="s">
        <v>97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79" t="s">
        <v>38</v>
      </c>
      <c r="G5" s="194" t="s">
        <v>35</v>
      </c>
      <c r="H5" s="184" t="s">
        <v>36</v>
      </c>
      <c r="I5" s="185"/>
      <c r="J5" s="188" t="s">
        <v>37</v>
      </c>
      <c r="K5" s="188" t="s">
        <v>38</v>
      </c>
      <c r="L5" s="178"/>
      <c r="M5" s="178"/>
    </row>
    <row r="6" spans="1:13" ht="30" x14ac:dyDescent="0.25">
      <c r="A6" s="170"/>
      <c r="B6" s="180"/>
      <c r="C6" s="8" t="s">
        <v>39</v>
      </c>
      <c r="D6" s="8" t="s">
        <v>40</v>
      </c>
      <c r="E6" s="180"/>
      <c r="F6" s="180"/>
      <c r="G6" s="185"/>
      <c r="H6" s="9" t="s">
        <v>39</v>
      </c>
      <c r="I6" s="10" t="s">
        <v>40</v>
      </c>
      <c r="J6" s="190"/>
      <c r="K6" s="188"/>
      <c r="L6" s="178"/>
      <c r="M6" s="178"/>
    </row>
    <row r="7" spans="1:13" x14ac:dyDescent="0.25">
      <c r="A7" s="1" t="s">
        <v>1</v>
      </c>
      <c r="B7" s="11" t="s">
        <v>43</v>
      </c>
      <c r="C7" s="28">
        <v>200</v>
      </c>
      <c r="D7" s="28" t="s">
        <v>98</v>
      </c>
      <c r="E7" s="28">
        <v>28.5</v>
      </c>
      <c r="F7" s="28">
        <f>E7/C7*1000</f>
        <v>142.5</v>
      </c>
      <c r="G7" s="13" t="s">
        <v>85</v>
      </c>
      <c r="H7" s="26">
        <v>550</v>
      </c>
      <c r="I7" s="26" t="s">
        <v>99</v>
      </c>
      <c r="J7" s="26">
        <v>20</v>
      </c>
      <c r="K7" s="26">
        <f>J7/H7*1000</f>
        <v>36.36363636363636</v>
      </c>
      <c r="L7" s="15">
        <f>SUM(F7-K7)</f>
        <v>106.13636363636364</v>
      </c>
      <c r="M7" s="15">
        <f>(F7-K7)/K7*100</f>
        <v>291.87500000000006</v>
      </c>
    </row>
    <row r="8" spans="1:13" x14ac:dyDescent="0.25">
      <c r="A8" s="1" t="s">
        <v>2</v>
      </c>
      <c r="B8" s="11"/>
      <c r="C8" s="28"/>
      <c r="D8" s="28"/>
      <c r="E8" s="28"/>
      <c r="F8" s="28"/>
      <c r="G8" s="13"/>
      <c r="H8" s="26"/>
      <c r="I8" s="26"/>
      <c r="J8" s="26"/>
      <c r="K8" s="26"/>
      <c r="L8" s="15"/>
      <c r="M8" s="15"/>
    </row>
    <row r="9" spans="1:13" x14ac:dyDescent="0.25">
      <c r="A9" s="1" t="s">
        <v>3</v>
      </c>
      <c r="B9" s="11"/>
      <c r="C9" s="28"/>
      <c r="D9" s="28"/>
      <c r="E9" s="28"/>
      <c r="F9" s="28"/>
      <c r="G9" s="13"/>
      <c r="H9" s="26"/>
      <c r="I9" s="26"/>
      <c r="J9" s="26"/>
      <c r="K9" s="26"/>
      <c r="L9" s="15"/>
      <c r="M9" s="15"/>
    </row>
    <row r="10" spans="1:13" x14ac:dyDescent="0.25">
      <c r="A10" s="1" t="s">
        <v>4</v>
      </c>
      <c r="B10" s="11" t="s">
        <v>41</v>
      </c>
      <c r="C10" s="28">
        <v>375</v>
      </c>
      <c r="D10" s="28" t="s">
        <v>100</v>
      </c>
      <c r="E10" s="28">
        <v>26.95</v>
      </c>
      <c r="F10" s="28">
        <f t="shared" ref="F10:F31" si="0">E10/C10*1000</f>
        <v>71.86666666666666</v>
      </c>
      <c r="G10" s="13" t="s">
        <v>101</v>
      </c>
      <c r="H10" s="26">
        <v>500</v>
      </c>
      <c r="I10" s="26" t="s">
        <v>100</v>
      </c>
      <c r="J10" s="26">
        <v>11.95</v>
      </c>
      <c r="K10" s="26">
        <f t="shared" ref="K10:K31" si="1">J10/H10*1000</f>
        <v>23.9</v>
      </c>
      <c r="L10" s="15">
        <f t="shared" ref="L10:L31" si="2">SUM(F10-K10)</f>
        <v>47.966666666666661</v>
      </c>
      <c r="M10" s="15">
        <f t="shared" ref="M10:M31" si="3">(F10-K10)/K10*100</f>
        <v>200.69735006973502</v>
      </c>
    </row>
    <row r="11" spans="1:13" x14ac:dyDescent="0.25">
      <c r="A11" s="1" t="s">
        <v>5</v>
      </c>
      <c r="B11" s="11" t="s">
        <v>43</v>
      </c>
      <c r="C11" s="28">
        <v>300</v>
      </c>
      <c r="D11" s="28" t="s">
        <v>102</v>
      </c>
      <c r="E11" s="28">
        <v>32.950000000000003</v>
      </c>
      <c r="F11" s="28">
        <f t="shared" si="0"/>
        <v>109.83333333333334</v>
      </c>
      <c r="G11" s="13" t="s">
        <v>85</v>
      </c>
      <c r="H11" s="26">
        <v>600</v>
      </c>
      <c r="I11" s="26" t="s">
        <v>102</v>
      </c>
      <c r="J11" s="26">
        <v>16.5</v>
      </c>
      <c r="K11" s="26">
        <f t="shared" si="1"/>
        <v>27.5</v>
      </c>
      <c r="L11" s="15">
        <f t="shared" si="2"/>
        <v>82.333333333333343</v>
      </c>
      <c r="M11" s="15">
        <f t="shared" si="3"/>
        <v>299.39393939393943</v>
      </c>
    </row>
    <row r="12" spans="1:13" x14ac:dyDescent="0.25">
      <c r="A12" s="1" t="s">
        <v>6</v>
      </c>
      <c r="B12" s="11" t="s">
        <v>43</v>
      </c>
      <c r="C12" s="28">
        <v>150</v>
      </c>
      <c r="D12" s="28" t="s">
        <v>103</v>
      </c>
      <c r="E12" s="28">
        <v>28.95</v>
      </c>
      <c r="F12" s="28">
        <f t="shared" si="0"/>
        <v>193</v>
      </c>
      <c r="G12" s="13" t="s">
        <v>76</v>
      </c>
      <c r="H12" s="26">
        <v>250</v>
      </c>
      <c r="I12" s="26" t="s">
        <v>103</v>
      </c>
      <c r="J12" s="26">
        <v>11.75</v>
      </c>
      <c r="K12" s="26">
        <f t="shared" si="1"/>
        <v>47</v>
      </c>
      <c r="L12" s="15">
        <f t="shared" si="2"/>
        <v>146</v>
      </c>
      <c r="M12" s="15">
        <f t="shared" si="3"/>
        <v>310.63829787234039</v>
      </c>
    </row>
    <row r="13" spans="1:13" x14ac:dyDescent="0.25">
      <c r="A13" s="1" t="s">
        <v>62</v>
      </c>
      <c r="B13" s="11" t="s">
        <v>43</v>
      </c>
      <c r="C13" s="28">
        <v>450</v>
      </c>
      <c r="D13" s="28" t="s">
        <v>102</v>
      </c>
      <c r="E13" s="28">
        <v>35</v>
      </c>
      <c r="F13" s="28">
        <f t="shared" si="0"/>
        <v>77.777777777777786</v>
      </c>
      <c r="G13" s="13" t="s">
        <v>76</v>
      </c>
      <c r="H13" s="26">
        <v>875</v>
      </c>
      <c r="I13" s="26" t="s">
        <v>102</v>
      </c>
      <c r="J13" s="26">
        <v>15.95</v>
      </c>
      <c r="K13" s="26">
        <f t="shared" si="1"/>
        <v>18.228571428571428</v>
      </c>
      <c r="L13" s="15">
        <f t="shared" si="2"/>
        <v>59.549206349206358</v>
      </c>
      <c r="M13" s="15">
        <f t="shared" si="3"/>
        <v>326.68059909439228</v>
      </c>
    </row>
    <row r="14" spans="1:13" x14ac:dyDescent="0.25">
      <c r="A14" s="1" t="s">
        <v>8</v>
      </c>
      <c r="B14" s="11" t="s">
        <v>41</v>
      </c>
      <c r="C14" s="28">
        <v>700</v>
      </c>
      <c r="D14" s="28" t="s">
        <v>104</v>
      </c>
      <c r="E14" s="28">
        <v>28.95</v>
      </c>
      <c r="F14" s="28">
        <f t="shared" si="0"/>
        <v>41.357142857142854</v>
      </c>
      <c r="G14" s="13" t="s">
        <v>105</v>
      </c>
      <c r="H14" s="26">
        <v>1000</v>
      </c>
      <c r="I14" s="26" t="s">
        <v>104</v>
      </c>
      <c r="J14" s="26">
        <v>13</v>
      </c>
      <c r="K14" s="26">
        <f t="shared" si="1"/>
        <v>13</v>
      </c>
      <c r="L14" s="15">
        <f t="shared" si="2"/>
        <v>28.357142857142854</v>
      </c>
      <c r="M14" s="15">
        <f t="shared" si="3"/>
        <v>218.13186813186812</v>
      </c>
    </row>
    <row r="15" spans="1:13" x14ac:dyDescent="0.25">
      <c r="A15" s="1" t="s">
        <v>9</v>
      </c>
      <c r="B15" s="11" t="s">
        <v>106</v>
      </c>
      <c r="C15" s="28">
        <v>400</v>
      </c>
      <c r="D15" s="28" t="s">
        <v>100</v>
      </c>
      <c r="E15" s="28">
        <v>31</v>
      </c>
      <c r="F15" s="28">
        <f t="shared" si="0"/>
        <v>77.5</v>
      </c>
      <c r="G15" s="13" t="s">
        <v>106</v>
      </c>
      <c r="H15" s="26">
        <v>700</v>
      </c>
      <c r="I15" s="26" t="s">
        <v>100</v>
      </c>
      <c r="J15" s="26">
        <v>33</v>
      </c>
      <c r="K15" s="26">
        <f t="shared" si="1"/>
        <v>47.142857142857146</v>
      </c>
      <c r="L15" s="15">
        <f t="shared" si="2"/>
        <v>30.357142857142854</v>
      </c>
      <c r="M15" s="15">
        <f t="shared" si="3"/>
        <v>64.393939393939377</v>
      </c>
    </row>
    <row r="16" spans="1:13" x14ac:dyDescent="0.25">
      <c r="A16" s="1" t="s">
        <v>10</v>
      </c>
      <c r="B16" s="11" t="s">
        <v>43</v>
      </c>
      <c r="C16" s="28">
        <v>200</v>
      </c>
      <c r="D16" s="28" t="s">
        <v>100</v>
      </c>
      <c r="E16" s="28">
        <v>25.5</v>
      </c>
      <c r="F16" s="28">
        <f t="shared" si="0"/>
        <v>127.5</v>
      </c>
      <c r="G16" s="13" t="s">
        <v>107</v>
      </c>
      <c r="H16" s="26">
        <v>200</v>
      </c>
      <c r="I16" s="26" t="s">
        <v>100</v>
      </c>
      <c r="J16" s="26">
        <v>7.5</v>
      </c>
      <c r="K16" s="26">
        <f t="shared" si="1"/>
        <v>37.5</v>
      </c>
      <c r="L16" s="15">
        <f t="shared" si="2"/>
        <v>90</v>
      </c>
      <c r="M16" s="15">
        <f t="shared" si="3"/>
        <v>240</v>
      </c>
    </row>
    <row r="17" spans="1:13" x14ac:dyDescent="0.25">
      <c r="A17" s="1" t="s">
        <v>11</v>
      </c>
      <c r="B17" s="11" t="s">
        <v>43</v>
      </c>
      <c r="C17" s="28">
        <v>275</v>
      </c>
      <c r="D17" s="28" t="s">
        <v>100</v>
      </c>
      <c r="E17" s="28">
        <v>32</v>
      </c>
      <c r="F17" s="28">
        <f t="shared" si="0"/>
        <v>116.36363636363636</v>
      </c>
      <c r="G17" s="13" t="s">
        <v>75</v>
      </c>
      <c r="H17" s="26">
        <v>285</v>
      </c>
      <c r="I17" s="26" t="s">
        <v>100</v>
      </c>
      <c r="J17" s="26">
        <v>17.5</v>
      </c>
      <c r="K17" s="26">
        <f t="shared" si="1"/>
        <v>61.403508771929822</v>
      </c>
      <c r="L17" s="15">
        <f t="shared" si="2"/>
        <v>54.960127591706538</v>
      </c>
      <c r="M17" s="15">
        <f t="shared" si="3"/>
        <v>89.506493506493513</v>
      </c>
    </row>
    <row r="18" spans="1:13" x14ac:dyDescent="0.25">
      <c r="A18" s="1" t="s">
        <v>12</v>
      </c>
      <c r="B18" s="11" t="s">
        <v>50</v>
      </c>
      <c r="C18" s="28">
        <v>240</v>
      </c>
      <c r="D18" s="28" t="s">
        <v>100</v>
      </c>
      <c r="E18" s="28">
        <v>22</v>
      </c>
      <c r="F18" s="28">
        <f t="shared" si="0"/>
        <v>91.666666666666657</v>
      </c>
      <c r="G18" s="13" t="s">
        <v>90</v>
      </c>
      <c r="H18" s="26">
        <v>240</v>
      </c>
      <c r="I18" s="26" t="s">
        <v>100</v>
      </c>
      <c r="J18" s="26">
        <v>10.95</v>
      </c>
      <c r="K18" s="26">
        <f t="shared" si="1"/>
        <v>45.625</v>
      </c>
      <c r="L18" s="15">
        <f t="shared" si="2"/>
        <v>46.041666666666657</v>
      </c>
      <c r="M18" s="15">
        <f t="shared" si="3"/>
        <v>100.9132420091324</v>
      </c>
    </row>
    <row r="19" spans="1:13" x14ac:dyDescent="0.25">
      <c r="A19" s="1" t="s">
        <v>13</v>
      </c>
      <c r="B19" s="11" t="s">
        <v>41</v>
      </c>
      <c r="C19" s="28">
        <v>250</v>
      </c>
      <c r="D19" s="28" t="s">
        <v>108</v>
      </c>
      <c r="E19" s="28">
        <v>33</v>
      </c>
      <c r="F19" s="28">
        <f t="shared" si="0"/>
        <v>132</v>
      </c>
      <c r="G19" s="13" t="s">
        <v>101</v>
      </c>
      <c r="H19" s="26">
        <v>500</v>
      </c>
      <c r="I19" s="26" t="s">
        <v>108</v>
      </c>
      <c r="J19" s="26">
        <v>10.5</v>
      </c>
      <c r="K19" s="26">
        <f t="shared" si="1"/>
        <v>21</v>
      </c>
      <c r="L19" s="15">
        <f t="shared" si="2"/>
        <v>111</v>
      </c>
      <c r="M19" s="15">
        <f t="shared" si="3"/>
        <v>528.57142857142856</v>
      </c>
    </row>
    <row r="20" spans="1:13" x14ac:dyDescent="0.25">
      <c r="A20" s="1" t="s">
        <v>14</v>
      </c>
      <c r="B20" s="11" t="s">
        <v>46</v>
      </c>
      <c r="C20" s="28">
        <v>300</v>
      </c>
      <c r="D20" s="28" t="s">
        <v>104</v>
      </c>
      <c r="E20" s="28">
        <v>35</v>
      </c>
      <c r="F20" s="28">
        <f t="shared" si="0"/>
        <v>116.66666666666667</v>
      </c>
      <c r="G20" s="13" t="s">
        <v>101</v>
      </c>
      <c r="H20" s="26">
        <v>1000</v>
      </c>
      <c r="I20" s="26" t="s">
        <v>104</v>
      </c>
      <c r="J20" s="26">
        <v>27</v>
      </c>
      <c r="K20" s="26">
        <f t="shared" si="1"/>
        <v>27</v>
      </c>
      <c r="L20" s="15">
        <f t="shared" si="2"/>
        <v>89.666666666666671</v>
      </c>
      <c r="M20" s="15">
        <f t="shared" si="3"/>
        <v>332.09876543209879</v>
      </c>
    </row>
    <row r="21" spans="1:13" x14ac:dyDescent="0.25">
      <c r="A21" s="1" t="s">
        <v>15</v>
      </c>
      <c r="B21" s="11" t="s">
        <v>109</v>
      </c>
      <c r="C21" s="28">
        <v>30</v>
      </c>
      <c r="D21" s="28" t="s">
        <v>102</v>
      </c>
      <c r="E21" s="28">
        <v>13.5</v>
      </c>
      <c r="F21" s="28">
        <f t="shared" si="0"/>
        <v>450</v>
      </c>
      <c r="G21" s="13" t="s">
        <v>110</v>
      </c>
      <c r="H21" s="26">
        <v>50</v>
      </c>
      <c r="I21" s="26" t="s">
        <v>102</v>
      </c>
      <c r="J21" s="26">
        <v>8.25</v>
      </c>
      <c r="K21" s="26">
        <f t="shared" si="1"/>
        <v>165</v>
      </c>
      <c r="L21" s="15">
        <f t="shared" si="2"/>
        <v>285</v>
      </c>
      <c r="M21" s="15">
        <f t="shared" si="3"/>
        <v>172.72727272727272</v>
      </c>
    </row>
    <row r="22" spans="1:13" x14ac:dyDescent="0.25">
      <c r="A22" s="1" t="s">
        <v>16</v>
      </c>
      <c r="B22" s="11" t="s">
        <v>111</v>
      </c>
      <c r="C22" s="28">
        <v>360</v>
      </c>
      <c r="D22" s="28" t="s">
        <v>104</v>
      </c>
      <c r="E22" s="28">
        <v>30</v>
      </c>
      <c r="F22" s="28">
        <f t="shared" si="0"/>
        <v>83.333333333333329</v>
      </c>
      <c r="G22" s="13" t="s">
        <v>106</v>
      </c>
      <c r="H22" s="26">
        <v>320</v>
      </c>
      <c r="I22" s="26" t="s">
        <v>112</v>
      </c>
      <c r="J22" s="26">
        <v>26.25</v>
      </c>
      <c r="K22" s="26">
        <f t="shared" si="1"/>
        <v>82.03125</v>
      </c>
      <c r="L22" s="15">
        <f t="shared" si="2"/>
        <v>1.3020833333333286</v>
      </c>
      <c r="M22" s="15">
        <f t="shared" si="3"/>
        <v>1.5873015873015817</v>
      </c>
    </row>
    <row r="23" spans="1:13" x14ac:dyDescent="0.25">
      <c r="A23" s="2" t="s">
        <v>17</v>
      </c>
      <c r="B23" s="11" t="s">
        <v>46</v>
      </c>
      <c r="C23" s="28">
        <v>300</v>
      </c>
      <c r="D23" s="28" t="s">
        <v>104</v>
      </c>
      <c r="E23" s="28">
        <v>25</v>
      </c>
      <c r="F23" s="28">
        <f t="shared" si="0"/>
        <v>83.333333333333329</v>
      </c>
      <c r="G23" s="13" t="s">
        <v>101</v>
      </c>
      <c r="H23" s="26">
        <v>500</v>
      </c>
      <c r="I23" s="26" t="s">
        <v>104</v>
      </c>
      <c r="J23" s="26">
        <v>4.75</v>
      </c>
      <c r="K23" s="26">
        <f t="shared" si="1"/>
        <v>9.5</v>
      </c>
      <c r="L23" s="15">
        <f t="shared" si="2"/>
        <v>73.833333333333329</v>
      </c>
      <c r="M23" s="15">
        <f t="shared" si="3"/>
        <v>777.19298245614027</v>
      </c>
    </row>
    <row r="24" spans="1:13" x14ac:dyDescent="0.25">
      <c r="A24" s="1" t="s">
        <v>18</v>
      </c>
      <c r="B24" s="11"/>
      <c r="C24" s="28"/>
      <c r="D24" s="28"/>
      <c r="E24" s="28"/>
      <c r="F24" s="28"/>
      <c r="G24" s="13"/>
      <c r="H24" s="26"/>
      <c r="I24" s="26"/>
      <c r="J24" s="26"/>
      <c r="K24" s="26"/>
      <c r="L24" s="15"/>
      <c r="M24" s="15"/>
    </row>
    <row r="25" spans="1:13" x14ac:dyDescent="0.25">
      <c r="A25" s="1" t="s">
        <v>19</v>
      </c>
      <c r="B25" s="11"/>
      <c r="C25" s="28"/>
      <c r="D25" s="28"/>
      <c r="E25" s="28"/>
      <c r="F25" s="28"/>
      <c r="G25" s="13"/>
      <c r="H25" s="26"/>
      <c r="I25" s="26"/>
      <c r="J25" s="26"/>
      <c r="K25" s="26"/>
      <c r="L25" s="15"/>
      <c r="M25" s="15"/>
    </row>
    <row r="26" spans="1:13" x14ac:dyDescent="0.25">
      <c r="A26" s="1" t="s">
        <v>20</v>
      </c>
      <c r="B26" s="11"/>
      <c r="C26" s="28"/>
      <c r="D26" s="28"/>
      <c r="E26" s="28"/>
      <c r="F26" s="28"/>
      <c r="G26" s="13"/>
      <c r="H26" s="26"/>
      <c r="I26" s="26"/>
      <c r="J26" s="26"/>
      <c r="K26" s="26"/>
      <c r="L26" s="15"/>
      <c r="M26" s="15"/>
    </row>
    <row r="27" spans="1:13" x14ac:dyDescent="0.25">
      <c r="A27" s="1" t="s">
        <v>21</v>
      </c>
      <c r="B27" s="11" t="s">
        <v>113</v>
      </c>
      <c r="C27" s="28">
        <v>200</v>
      </c>
      <c r="D27" s="28" t="s">
        <v>104</v>
      </c>
      <c r="E27" s="28">
        <v>30</v>
      </c>
      <c r="F27" s="28">
        <f t="shared" si="0"/>
        <v>150</v>
      </c>
      <c r="G27" s="13" t="s">
        <v>114</v>
      </c>
      <c r="H27" s="26">
        <v>750</v>
      </c>
      <c r="I27" s="26" t="s">
        <v>104</v>
      </c>
      <c r="J27" s="26">
        <v>20</v>
      </c>
      <c r="K27" s="26">
        <f t="shared" si="1"/>
        <v>26.666666666666668</v>
      </c>
      <c r="L27" s="15">
        <f t="shared" si="2"/>
        <v>123.33333333333333</v>
      </c>
      <c r="M27" s="15">
        <f t="shared" si="3"/>
        <v>462.5</v>
      </c>
    </row>
    <row r="28" spans="1:13" x14ac:dyDescent="0.25">
      <c r="A28" s="1" t="s">
        <v>22</v>
      </c>
      <c r="B28" s="11" t="s">
        <v>92</v>
      </c>
      <c r="C28" s="28">
        <v>100</v>
      </c>
      <c r="D28" s="28" t="s">
        <v>104</v>
      </c>
      <c r="E28" s="28">
        <v>28</v>
      </c>
      <c r="F28" s="28">
        <f t="shared" si="0"/>
        <v>280</v>
      </c>
      <c r="G28" s="13" t="s">
        <v>72</v>
      </c>
      <c r="H28" s="26">
        <v>400</v>
      </c>
      <c r="I28" s="26" t="s">
        <v>104</v>
      </c>
      <c r="J28" s="26">
        <v>12.5</v>
      </c>
      <c r="K28" s="26">
        <f t="shared" si="1"/>
        <v>31.25</v>
      </c>
      <c r="L28" s="15">
        <f t="shared" si="2"/>
        <v>248.75</v>
      </c>
      <c r="M28" s="15">
        <f t="shared" si="3"/>
        <v>796</v>
      </c>
    </row>
    <row r="29" spans="1:13" x14ac:dyDescent="0.25">
      <c r="A29" s="1" t="s">
        <v>23</v>
      </c>
      <c r="B29" s="11" t="s">
        <v>46</v>
      </c>
      <c r="C29" s="28">
        <v>150</v>
      </c>
      <c r="D29" s="28" t="s">
        <v>100</v>
      </c>
      <c r="E29" s="28">
        <v>30</v>
      </c>
      <c r="F29" s="28">
        <f t="shared" si="0"/>
        <v>200</v>
      </c>
      <c r="G29" s="13" t="s">
        <v>101</v>
      </c>
      <c r="H29" s="26">
        <v>500</v>
      </c>
      <c r="I29" s="26" t="s">
        <v>100</v>
      </c>
      <c r="J29" s="26">
        <v>12.5</v>
      </c>
      <c r="K29" s="26">
        <f t="shared" si="1"/>
        <v>25</v>
      </c>
      <c r="L29" s="15">
        <f t="shared" si="2"/>
        <v>175</v>
      </c>
      <c r="M29" s="15">
        <f t="shared" si="3"/>
        <v>700</v>
      </c>
    </row>
    <row r="30" spans="1:13" x14ac:dyDescent="0.25">
      <c r="A30" s="1" t="s">
        <v>24</v>
      </c>
      <c r="B30" s="11"/>
      <c r="C30" s="28"/>
      <c r="D30" s="28"/>
      <c r="E30" s="28"/>
      <c r="F30" s="28"/>
      <c r="G30" s="13"/>
      <c r="H30" s="26"/>
      <c r="I30" s="26"/>
      <c r="J30" s="26"/>
      <c r="K30" s="26"/>
      <c r="L30" s="15"/>
      <c r="M30" s="15"/>
    </row>
    <row r="31" spans="1:13" x14ac:dyDescent="0.25">
      <c r="A31" s="1" t="s">
        <v>25</v>
      </c>
      <c r="B31" s="11" t="s">
        <v>43</v>
      </c>
      <c r="C31" s="28">
        <v>160</v>
      </c>
      <c r="D31" s="28" t="s">
        <v>100</v>
      </c>
      <c r="E31" s="28">
        <v>38.5</v>
      </c>
      <c r="F31" s="28">
        <f t="shared" si="0"/>
        <v>240.625</v>
      </c>
      <c r="G31" s="13" t="s">
        <v>76</v>
      </c>
      <c r="H31" s="26">
        <v>320</v>
      </c>
      <c r="I31" s="26" t="s">
        <v>100</v>
      </c>
      <c r="J31" s="26">
        <v>11.95</v>
      </c>
      <c r="K31" s="26">
        <f t="shared" si="1"/>
        <v>37.343749999999993</v>
      </c>
      <c r="L31" s="15">
        <f t="shared" si="2"/>
        <v>203.28125</v>
      </c>
      <c r="M31" s="15">
        <f t="shared" si="3"/>
        <v>544.35146443514645</v>
      </c>
    </row>
    <row r="32" spans="1:13" x14ac:dyDescent="0.25">
      <c r="A32" s="1" t="s">
        <v>26</v>
      </c>
      <c r="B32" s="11"/>
      <c r="C32" s="28"/>
      <c r="D32" s="28"/>
      <c r="E32" s="28"/>
      <c r="F32" s="28"/>
      <c r="G32" s="13"/>
      <c r="H32" s="26"/>
      <c r="I32" s="26"/>
      <c r="J32" s="26"/>
      <c r="K32" s="26"/>
      <c r="L32" s="15"/>
      <c r="M32" s="15"/>
    </row>
    <row r="33" spans="1:13" x14ac:dyDescent="0.25">
      <c r="A33" s="1" t="s">
        <v>27</v>
      </c>
      <c r="B33" s="11"/>
      <c r="C33" s="12"/>
      <c r="D33" s="12"/>
      <c r="E33" s="12"/>
      <c r="F33" s="12"/>
      <c r="G33" s="13"/>
      <c r="H33" s="26"/>
      <c r="I33" s="26"/>
      <c r="J33" s="26"/>
      <c r="K33" s="26"/>
      <c r="L33" s="15"/>
      <c r="M33" s="15"/>
    </row>
  </sheetData>
  <sheetProtection algorithmName="SHA-512" hashValue="wpyVsIjm2cNOV4oIWqah3CL67FIKzh9ng0dzQkBurbELVIlFn8ii3lhKDIXGl7Qqr9d205sxAztqSU7BVt9S8g==" saltValue="wATiYug5/2DqoClMLEZ6GA==" spinCount="100000" sheet="1" objects="1" scenarios="1"/>
  <mergeCells count="13">
    <mergeCell ref="A4:A6"/>
    <mergeCell ref="B4:F4"/>
    <mergeCell ref="G4:K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</mergeCells>
  <hyperlinks>
    <hyperlink ref="A3:D3" r:id="rId1" display="Priser indsamlet af (navn/mail/tlf.): Janne Lisby Pedersen, janne_l_p@hotmail.com, 30290034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E1" sqref="E1"/>
    </sheetView>
  </sheetViews>
  <sheetFormatPr defaultRowHeight="15" x14ac:dyDescent="0.25"/>
  <cols>
    <col min="1" max="1" width="18" bestFit="1" customWidth="1"/>
    <col min="2" max="2" width="14.28515625" bestFit="1" customWidth="1"/>
    <col min="3" max="3" width="10.5703125" customWidth="1"/>
    <col min="4" max="4" width="13.140625" customWidth="1"/>
    <col min="5" max="6" width="10.5703125" customWidth="1"/>
    <col min="7" max="9" width="10.5703125" style="4" customWidth="1"/>
    <col min="10" max="10" width="10.5703125" customWidth="1"/>
  </cols>
  <sheetData>
    <row r="1" spans="1:13" x14ac:dyDescent="0.25">
      <c r="A1" s="210" t="s">
        <v>356</v>
      </c>
      <c r="B1" s="210"/>
      <c r="C1" s="210"/>
      <c r="D1" s="210"/>
    </row>
    <row r="2" spans="1:13" x14ac:dyDescent="0.25">
      <c r="A2" s="210"/>
      <c r="B2" s="210"/>
      <c r="C2" s="210"/>
      <c r="D2" s="210"/>
    </row>
    <row r="3" spans="1:13" x14ac:dyDescent="0.25">
      <c r="A3" s="211"/>
      <c r="B3" s="211"/>
      <c r="C3" s="211"/>
      <c r="D3" s="211"/>
    </row>
    <row r="4" spans="1:13" x14ac:dyDescent="0.25">
      <c r="A4" s="169" t="s">
        <v>30</v>
      </c>
      <c r="B4" s="171" t="s">
        <v>31</v>
      </c>
      <c r="C4" s="172"/>
      <c r="D4" s="172"/>
      <c r="E4" s="172"/>
      <c r="F4" s="173"/>
      <c r="G4" s="198" t="s">
        <v>32</v>
      </c>
      <c r="H4" s="199"/>
      <c r="I4" s="199"/>
      <c r="J4" s="200"/>
      <c r="K4" s="201"/>
      <c r="L4" s="212" t="s">
        <v>115</v>
      </c>
      <c r="M4" s="212" t="s">
        <v>34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79" t="s">
        <v>38</v>
      </c>
      <c r="G5" s="183" t="s">
        <v>35</v>
      </c>
      <c r="H5" s="184" t="s">
        <v>36</v>
      </c>
      <c r="I5" s="185"/>
      <c r="J5" s="186" t="s">
        <v>37</v>
      </c>
      <c r="K5" s="215" t="s">
        <v>38</v>
      </c>
      <c r="L5" s="213"/>
      <c r="M5" s="213"/>
    </row>
    <row r="6" spans="1:13" ht="30" x14ac:dyDescent="0.25">
      <c r="A6" s="170"/>
      <c r="B6" s="180"/>
      <c r="C6" s="8" t="s">
        <v>39</v>
      </c>
      <c r="D6" s="8" t="s">
        <v>40</v>
      </c>
      <c r="E6" s="180"/>
      <c r="F6" s="196"/>
      <c r="G6" s="180"/>
      <c r="H6" s="9" t="s">
        <v>39</v>
      </c>
      <c r="I6" s="10" t="s">
        <v>40</v>
      </c>
      <c r="J6" s="187"/>
      <c r="K6" s="214"/>
      <c r="L6" s="214"/>
      <c r="M6" s="214"/>
    </row>
    <row r="7" spans="1:13" x14ac:dyDescent="0.25">
      <c r="A7" s="1" t="s">
        <v>1</v>
      </c>
      <c r="B7" s="11" t="s">
        <v>81</v>
      </c>
      <c r="C7" s="12">
        <v>260</v>
      </c>
      <c r="D7" s="12">
        <v>4</v>
      </c>
      <c r="E7" s="12">
        <v>34.950000000000003</v>
      </c>
      <c r="F7" s="12">
        <f>E7/C7*1000</f>
        <v>134.42307692307693</v>
      </c>
      <c r="G7" s="13" t="s">
        <v>81</v>
      </c>
      <c r="H7" s="26">
        <v>480</v>
      </c>
      <c r="I7" s="26">
        <v>8</v>
      </c>
      <c r="J7" s="26">
        <v>19.95</v>
      </c>
      <c r="K7" s="26">
        <f>J7/H7*1000</f>
        <v>41.562499999999993</v>
      </c>
      <c r="L7" s="15">
        <f>SUM(F7-K7)</f>
        <v>92.860576923076934</v>
      </c>
      <c r="M7" s="15">
        <f>(F7-K7)/K7*100</f>
        <v>223.42394447657611</v>
      </c>
    </row>
    <row r="8" spans="1:13" x14ac:dyDescent="0.25">
      <c r="A8" s="1" t="s">
        <v>2</v>
      </c>
      <c r="B8" s="11" t="s">
        <v>116</v>
      </c>
      <c r="C8" s="12">
        <v>280</v>
      </c>
      <c r="D8" s="12">
        <v>4</v>
      </c>
      <c r="E8" s="12">
        <v>34.950000000000003</v>
      </c>
      <c r="F8" s="12">
        <f t="shared" ref="F8:F33" si="0">E8/C8*1000</f>
        <v>124.82142857142858</v>
      </c>
      <c r="G8" s="13" t="s">
        <v>117</v>
      </c>
      <c r="H8" s="26">
        <v>330</v>
      </c>
      <c r="I8" s="26">
        <v>4</v>
      </c>
      <c r="J8" s="26">
        <v>16.95</v>
      </c>
      <c r="K8" s="26">
        <f t="shared" ref="K8:K23" si="1">J8/H8*1000</f>
        <v>51.36363636363636</v>
      </c>
      <c r="L8" s="15">
        <f t="shared" ref="L8:L23" si="2">SUM(F8-K8)</f>
        <v>73.457792207792224</v>
      </c>
      <c r="M8" s="15">
        <f t="shared" ref="M8:M23" si="3">(F8-K8)/K8*100</f>
        <v>143.01517067003797</v>
      </c>
    </row>
    <row r="9" spans="1:13" x14ac:dyDescent="0.25">
      <c r="A9" s="1" t="s">
        <v>3</v>
      </c>
      <c r="B9" s="11"/>
      <c r="C9" s="12"/>
      <c r="D9" s="12"/>
      <c r="E9" s="12"/>
      <c r="F9" s="12"/>
      <c r="G9" s="13"/>
      <c r="H9" s="26"/>
      <c r="I9" s="26"/>
      <c r="J9" s="26"/>
      <c r="K9" s="26"/>
      <c r="L9" s="15"/>
      <c r="M9" s="15"/>
    </row>
    <row r="10" spans="1:13" x14ac:dyDescent="0.25">
      <c r="A10" s="1" t="s">
        <v>4</v>
      </c>
      <c r="B10" s="11" t="s">
        <v>118</v>
      </c>
      <c r="C10" s="12">
        <v>500</v>
      </c>
      <c r="D10" s="12">
        <v>1</v>
      </c>
      <c r="E10" s="12">
        <v>32.950000000000003</v>
      </c>
      <c r="F10" s="12">
        <f t="shared" si="0"/>
        <v>65.900000000000006</v>
      </c>
      <c r="G10" s="13" t="s">
        <v>119</v>
      </c>
      <c r="H10" s="26">
        <v>500</v>
      </c>
      <c r="I10" s="26">
        <v>1</v>
      </c>
      <c r="J10" s="26">
        <v>29.95</v>
      </c>
      <c r="K10" s="26">
        <f t="shared" si="1"/>
        <v>59.9</v>
      </c>
      <c r="L10" s="15">
        <f t="shared" si="2"/>
        <v>6.0000000000000071</v>
      </c>
      <c r="M10" s="15">
        <f t="shared" si="3"/>
        <v>10.016694490818043</v>
      </c>
    </row>
    <row r="11" spans="1:13" x14ac:dyDescent="0.25">
      <c r="A11" s="1" t="s">
        <v>5</v>
      </c>
      <c r="B11" s="11" t="s">
        <v>43</v>
      </c>
      <c r="C11" s="12">
        <v>400</v>
      </c>
      <c r="D11" s="12" t="s">
        <v>120</v>
      </c>
      <c r="E11" s="12">
        <v>32.950000000000003</v>
      </c>
      <c r="F11" s="12">
        <f t="shared" si="0"/>
        <v>82.375</v>
      </c>
      <c r="G11" s="13" t="s">
        <v>117</v>
      </c>
      <c r="H11" s="26">
        <v>500</v>
      </c>
      <c r="I11" s="26">
        <v>1</v>
      </c>
      <c r="J11" s="26">
        <v>15.95</v>
      </c>
      <c r="K11" s="26">
        <f t="shared" si="1"/>
        <v>31.9</v>
      </c>
      <c r="L11" s="15">
        <f t="shared" si="2"/>
        <v>50.475000000000001</v>
      </c>
      <c r="M11" s="15">
        <f t="shared" si="3"/>
        <v>158.22884012539186</v>
      </c>
    </row>
    <row r="12" spans="1:13" x14ac:dyDescent="0.25">
      <c r="A12" s="1" t="s">
        <v>6</v>
      </c>
      <c r="B12" s="11" t="s">
        <v>46</v>
      </c>
      <c r="C12" s="12">
        <v>300</v>
      </c>
      <c r="D12" s="12">
        <v>5</v>
      </c>
      <c r="E12" s="12">
        <v>34.950000000000003</v>
      </c>
      <c r="F12" s="12">
        <f t="shared" si="0"/>
        <v>116.5</v>
      </c>
      <c r="G12" s="13" t="s">
        <v>117</v>
      </c>
      <c r="H12" s="26">
        <v>600</v>
      </c>
      <c r="I12" s="26">
        <v>10</v>
      </c>
      <c r="J12" s="26">
        <v>14.95</v>
      </c>
      <c r="K12" s="26">
        <f t="shared" si="1"/>
        <v>24.916666666666668</v>
      </c>
      <c r="L12" s="15">
        <f t="shared" si="2"/>
        <v>91.583333333333329</v>
      </c>
      <c r="M12" s="15">
        <f t="shared" si="3"/>
        <v>367.55852842809361</v>
      </c>
    </row>
    <row r="13" spans="1:13" x14ac:dyDescent="0.25">
      <c r="A13" s="1" t="s">
        <v>62</v>
      </c>
      <c r="B13" s="11" t="s">
        <v>43</v>
      </c>
      <c r="C13" s="12">
        <v>200</v>
      </c>
      <c r="D13" s="12">
        <v>4</v>
      </c>
      <c r="E13" s="12">
        <v>32.950000000000003</v>
      </c>
      <c r="F13" s="12">
        <f t="shared" si="0"/>
        <v>164.75</v>
      </c>
      <c r="G13" s="13" t="s">
        <v>85</v>
      </c>
      <c r="H13" s="26">
        <v>450</v>
      </c>
      <c r="I13" s="26">
        <v>6</v>
      </c>
      <c r="J13" s="26">
        <v>21.95</v>
      </c>
      <c r="K13" s="26">
        <f t="shared" si="1"/>
        <v>48.777777777777771</v>
      </c>
      <c r="L13" s="15">
        <f t="shared" si="2"/>
        <v>115.97222222222223</v>
      </c>
      <c r="M13" s="15">
        <f t="shared" si="3"/>
        <v>237.75626423690207</v>
      </c>
    </row>
    <row r="14" spans="1:13" x14ac:dyDescent="0.25">
      <c r="A14" s="1" t="s">
        <v>8</v>
      </c>
      <c r="B14" s="11"/>
      <c r="C14" s="12"/>
      <c r="D14" s="12"/>
      <c r="E14" s="12"/>
      <c r="F14" s="12"/>
      <c r="G14" s="13"/>
      <c r="H14" s="26"/>
      <c r="I14" s="26"/>
      <c r="J14" s="26"/>
      <c r="K14" s="26"/>
      <c r="L14" s="15"/>
      <c r="M14" s="15"/>
    </row>
    <row r="15" spans="1:13" x14ac:dyDescent="0.25">
      <c r="A15" s="1" t="s">
        <v>9</v>
      </c>
      <c r="B15" s="11" t="s">
        <v>121</v>
      </c>
      <c r="C15" s="12">
        <v>450</v>
      </c>
      <c r="D15" s="12">
        <v>1</v>
      </c>
      <c r="E15" s="12">
        <v>30</v>
      </c>
      <c r="F15" s="12">
        <f t="shared" si="0"/>
        <v>66.666666666666671</v>
      </c>
      <c r="G15" s="13" t="s">
        <v>53</v>
      </c>
      <c r="H15" s="26">
        <v>325</v>
      </c>
      <c r="I15" s="26">
        <v>1</v>
      </c>
      <c r="J15" s="26">
        <v>19.95</v>
      </c>
      <c r="K15" s="26">
        <f t="shared" si="1"/>
        <v>61.384615384615387</v>
      </c>
      <c r="L15" s="15">
        <f t="shared" si="2"/>
        <v>5.2820512820512846</v>
      </c>
      <c r="M15" s="15">
        <f t="shared" si="3"/>
        <v>8.6048454469507138</v>
      </c>
    </row>
    <row r="16" spans="1:13" x14ac:dyDescent="0.25">
      <c r="A16" s="1" t="s">
        <v>10</v>
      </c>
      <c r="B16" s="11" t="s">
        <v>43</v>
      </c>
      <c r="C16" s="12">
        <v>200</v>
      </c>
      <c r="D16" s="12"/>
      <c r="E16" s="12">
        <v>25.95</v>
      </c>
      <c r="F16" s="12">
        <f t="shared" si="0"/>
        <v>129.75</v>
      </c>
      <c r="G16" s="13" t="s">
        <v>122</v>
      </c>
      <c r="H16" s="26">
        <v>400</v>
      </c>
      <c r="I16" s="26"/>
      <c r="J16" s="26">
        <v>12.95</v>
      </c>
      <c r="K16" s="26">
        <f t="shared" si="1"/>
        <v>32.375</v>
      </c>
      <c r="L16" s="15">
        <f t="shared" si="2"/>
        <v>97.375</v>
      </c>
      <c r="M16" s="15">
        <f t="shared" si="3"/>
        <v>300.77220077220079</v>
      </c>
    </row>
    <row r="17" spans="1:13" x14ac:dyDescent="0.25">
      <c r="A17" s="1" t="s">
        <v>11</v>
      </c>
      <c r="B17" s="11" t="s">
        <v>123</v>
      </c>
      <c r="C17" s="12">
        <v>170</v>
      </c>
      <c r="D17" s="12">
        <v>10</v>
      </c>
      <c r="E17" s="12">
        <v>44.95</v>
      </c>
      <c r="F17" s="12">
        <f t="shared" si="0"/>
        <v>264.41176470588232</v>
      </c>
      <c r="G17" s="13" t="s">
        <v>75</v>
      </c>
      <c r="H17" s="26">
        <v>285</v>
      </c>
      <c r="I17" s="26"/>
      <c r="J17" s="26">
        <v>18.95</v>
      </c>
      <c r="K17" s="26">
        <f t="shared" si="1"/>
        <v>66.491228070175438</v>
      </c>
      <c r="L17" s="15">
        <f t="shared" si="2"/>
        <v>197.92053663570687</v>
      </c>
      <c r="M17" s="15">
        <f t="shared" si="3"/>
        <v>297.66413161570688</v>
      </c>
    </row>
    <row r="18" spans="1:13" x14ac:dyDescent="0.25">
      <c r="A18" s="1" t="s">
        <v>12</v>
      </c>
      <c r="B18" s="11"/>
      <c r="C18" s="12"/>
      <c r="D18" s="12"/>
      <c r="E18" s="12"/>
      <c r="F18" s="12"/>
      <c r="G18" s="13"/>
      <c r="H18" s="26"/>
      <c r="I18" s="26"/>
      <c r="J18" s="26"/>
      <c r="K18" s="26"/>
      <c r="L18" s="15"/>
      <c r="M18" s="15"/>
    </row>
    <row r="19" spans="1:13" x14ac:dyDescent="0.25">
      <c r="A19" s="1" t="s">
        <v>13</v>
      </c>
      <c r="B19" s="11" t="s">
        <v>41</v>
      </c>
      <c r="C19" s="12">
        <v>250</v>
      </c>
      <c r="D19" s="12"/>
      <c r="E19" s="12">
        <v>32.950000000000003</v>
      </c>
      <c r="F19" s="12">
        <f t="shared" si="0"/>
        <v>131.80000000000001</v>
      </c>
      <c r="G19" s="13" t="s">
        <v>124</v>
      </c>
      <c r="H19" s="26">
        <v>500</v>
      </c>
      <c r="I19" s="26">
        <v>1</v>
      </c>
      <c r="J19" s="26">
        <v>24.95</v>
      </c>
      <c r="K19" s="26">
        <f t="shared" si="1"/>
        <v>49.9</v>
      </c>
      <c r="L19" s="15">
        <f t="shared" si="2"/>
        <v>81.900000000000006</v>
      </c>
      <c r="M19" s="15">
        <f t="shared" si="3"/>
        <v>164.12825651302606</v>
      </c>
    </row>
    <row r="20" spans="1:13" x14ac:dyDescent="0.25">
      <c r="A20" s="1" t="s">
        <v>14</v>
      </c>
      <c r="B20" s="11" t="s">
        <v>41</v>
      </c>
      <c r="C20" s="12">
        <v>400</v>
      </c>
      <c r="D20" s="12">
        <v>1</v>
      </c>
      <c r="E20" s="12">
        <v>32.950000000000003</v>
      </c>
      <c r="F20" s="12">
        <f t="shared" si="0"/>
        <v>82.375</v>
      </c>
      <c r="G20" s="13" t="s">
        <v>41</v>
      </c>
      <c r="H20" s="26">
        <v>750</v>
      </c>
      <c r="I20" s="26">
        <v>1</v>
      </c>
      <c r="J20" s="26">
        <v>32.950000000000003</v>
      </c>
      <c r="K20" s="26">
        <f t="shared" si="1"/>
        <v>43.933333333333337</v>
      </c>
      <c r="L20" s="15">
        <f t="shared" si="2"/>
        <v>38.441666666666663</v>
      </c>
      <c r="M20" s="15">
        <f t="shared" si="3"/>
        <v>87.499999999999986</v>
      </c>
    </row>
    <row r="21" spans="1:13" x14ac:dyDescent="0.25">
      <c r="A21" s="1" t="s">
        <v>15</v>
      </c>
      <c r="B21" s="11" t="s">
        <v>46</v>
      </c>
      <c r="C21" s="12">
        <v>22</v>
      </c>
      <c r="D21" s="12">
        <v>1</v>
      </c>
      <c r="E21" s="12">
        <v>9.9499999999999993</v>
      </c>
      <c r="F21" s="12">
        <f t="shared" si="0"/>
        <v>452.2727272727272</v>
      </c>
      <c r="G21" s="13"/>
      <c r="H21" s="26"/>
      <c r="I21" s="26"/>
      <c r="J21" s="26"/>
      <c r="K21" s="26"/>
      <c r="L21" s="15"/>
      <c r="M21" s="15"/>
    </row>
    <row r="22" spans="1:13" x14ac:dyDescent="0.25">
      <c r="A22" s="1" t="s">
        <v>16</v>
      </c>
      <c r="B22" s="11" t="s">
        <v>125</v>
      </c>
      <c r="C22" s="12">
        <v>500</v>
      </c>
      <c r="D22" s="12">
        <v>1</v>
      </c>
      <c r="E22" s="12">
        <v>39.950000000000003</v>
      </c>
      <c r="F22" s="12">
        <f t="shared" si="0"/>
        <v>79.900000000000006</v>
      </c>
      <c r="G22" s="13" t="s">
        <v>54</v>
      </c>
      <c r="H22" s="26">
        <v>400</v>
      </c>
      <c r="I22" s="26">
        <v>1</v>
      </c>
      <c r="J22" s="26">
        <v>24.95</v>
      </c>
      <c r="K22" s="26">
        <f t="shared" si="1"/>
        <v>62.375</v>
      </c>
      <c r="L22" s="15">
        <f t="shared" si="2"/>
        <v>17.525000000000006</v>
      </c>
      <c r="M22" s="15">
        <f t="shared" si="3"/>
        <v>28.096192384769548</v>
      </c>
    </row>
    <row r="23" spans="1:13" x14ac:dyDescent="0.25">
      <c r="A23" s="2" t="s">
        <v>17</v>
      </c>
      <c r="B23" s="11" t="s">
        <v>41</v>
      </c>
      <c r="C23" s="12">
        <v>250</v>
      </c>
      <c r="D23" s="12">
        <v>1</v>
      </c>
      <c r="E23" s="12">
        <v>14.95</v>
      </c>
      <c r="F23" s="12">
        <f t="shared" si="0"/>
        <v>59.8</v>
      </c>
      <c r="G23" s="13" t="s">
        <v>124</v>
      </c>
      <c r="H23" s="26">
        <v>500</v>
      </c>
      <c r="I23" s="26">
        <v>1</v>
      </c>
      <c r="J23" s="26">
        <v>24.95</v>
      </c>
      <c r="K23" s="26">
        <f t="shared" si="1"/>
        <v>49.9</v>
      </c>
      <c r="L23" s="15">
        <f t="shared" si="2"/>
        <v>9.8999999999999986</v>
      </c>
      <c r="M23" s="15">
        <f t="shared" si="3"/>
        <v>19.839679358717433</v>
      </c>
    </row>
    <row r="24" spans="1:13" x14ac:dyDescent="0.25">
      <c r="A24" s="1" t="s">
        <v>18</v>
      </c>
      <c r="B24" s="11"/>
      <c r="C24" s="12"/>
      <c r="D24" s="12"/>
      <c r="E24" s="12"/>
      <c r="F24" s="12"/>
      <c r="G24" s="13"/>
      <c r="H24" s="26"/>
      <c r="I24" s="26"/>
      <c r="J24" s="26"/>
      <c r="K24" s="26"/>
      <c r="L24" s="15"/>
      <c r="M24" s="15"/>
    </row>
    <row r="25" spans="1:13" x14ac:dyDescent="0.25">
      <c r="A25" s="1" t="s">
        <v>19</v>
      </c>
      <c r="B25" s="11" t="s">
        <v>43</v>
      </c>
      <c r="C25" s="12">
        <v>300</v>
      </c>
      <c r="D25" s="12">
        <v>2</v>
      </c>
      <c r="E25" s="12">
        <v>39.450000000000003</v>
      </c>
      <c r="F25" s="12">
        <f t="shared" si="0"/>
        <v>131.5</v>
      </c>
      <c r="G25" s="13"/>
      <c r="H25" s="26"/>
      <c r="I25" s="26"/>
      <c r="J25" s="26"/>
      <c r="K25" s="26"/>
      <c r="L25" s="15"/>
      <c r="M25" s="15"/>
    </row>
    <row r="26" spans="1:13" x14ac:dyDescent="0.25">
      <c r="A26" s="1" t="s">
        <v>20</v>
      </c>
      <c r="B26" s="11"/>
      <c r="C26" s="12"/>
      <c r="D26" s="12"/>
      <c r="E26" s="12"/>
      <c r="F26" s="12"/>
      <c r="G26" s="13"/>
      <c r="H26" s="26"/>
      <c r="I26" s="26"/>
      <c r="J26" s="26"/>
      <c r="K26" s="26"/>
      <c r="L26" s="15"/>
      <c r="M26" s="15"/>
    </row>
    <row r="27" spans="1:13" x14ac:dyDescent="0.25">
      <c r="A27" s="1" t="s">
        <v>21</v>
      </c>
      <c r="B27" s="11"/>
      <c r="C27" s="12"/>
      <c r="D27" s="12"/>
      <c r="E27" s="12"/>
      <c r="F27" s="12"/>
      <c r="G27" s="13"/>
      <c r="H27" s="26"/>
      <c r="I27" s="26"/>
      <c r="J27" s="26"/>
      <c r="K27" s="26"/>
      <c r="L27" s="15"/>
      <c r="M27" s="15"/>
    </row>
    <row r="28" spans="1:13" x14ac:dyDescent="0.25">
      <c r="A28" s="1" t="s">
        <v>22</v>
      </c>
      <c r="B28" s="11" t="s">
        <v>92</v>
      </c>
      <c r="C28" s="12">
        <v>100</v>
      </c>
      <c r="D28" s="12">
        <v>1</v>
      </c>
      <c r="E28" s="12">
        <v>29.95</v>
      </c>
      <c r="F28" s="12">
        <f t="shared" si="0"/>
        <v>299.5</v>
      </c>
      <c r="G28" s="13"/>
      <c r="H28" s="26"/>
      <c r="I28" s="26"/>
      <c r="J28" s="26"/>
      <c r="K28" s="26"/>
      <c r="L28" s="15"/>
      <c r="M28" s="15"/>
    </row>
    <row r="29" spans="1:13" x14ac:dyDescent="0.25">
      <c r="A29" s="1" t="s">
        <v>23</v>
      </c>
      <c r="B29" s="11" t="s">
        <v>46</v>
      </c>
      <c r="C29" s="12">
        <v>200</v>
      </c>
      <c r="D29" s="12">
        <v>1</v>
      </c>
      <c r="E29" s="12">
        <v>39.950000000000003</v>
      </c>
      <c r="F29" s="12">
        <f t="shared" si="0"/>
        <v>199.75</v>
      </c>
      <c r="G29" s="13"/>
      <c r="H29" s="26"/>
      <c r="I29" s="26"/>
      <c r="J29" s="26"/>
      <c r="K29" s="26"/>
      <c r="L29" s="15"/>
      <c r="M29" s="15"/>
    </row>
    <row r="30" spans="1:13" x14ac:dyDescent="0.25">
      <c r="A30" s="1" t="s">
        <v>24</v>
      </c>
      <c r="B30" s="11"/>
      <c r="C30" s="12"/>
      <c r="D30" s="12"/>
      <c r="E30" s="12"/>
      <c r="F30" s="12"/>
      <c r="G30" s="13"/>
      <c r="H30" s="26"/>
      <c r="I30" s="26"/>
      <c r="J30" s="26"/>
      <c r="K30" s="26"/>
      <c r="L30" s="15"/>
      <c r="M30" s="15"/>
    </row>
    <row r="31" spans="1:13" x14ac:dyDescent="0.25">
      <c r="A31" s="1" t="s">
        <v>25</v>
      </c>
      <c r="B31" s="11"/>
      <c r="C31" s="12"/>
      <c r="D31" s="12"/>
      <c r="E31" s="12"/>
      <c r="F31" s="12"/>
      <c r="G31" s="13"/>
      <c r="H31" s="26"/>
      <c r="I31" s="26"/>
      <c r="J31" s="26"/>
      <c r="K31" s="26"/>
      <c r="L31" s="15"/>
      <c r="M31" s="15"/>
    </row>
    <row r="32" spans="1:13" x14ac:dyDescent="0.25">
      <c r="A32" s="1" t="s">
        <v>26</v>
      </c>
      <c r="B32" s="11"/>
      <c r="C32" s="12"/>
      <c r="D32" s="12"/>
      <c r="E32" s="12"/>
      <c r="F32" s="12"/>
      <c r="G32" s="13"/>
      <c r="H32" s="26"/>
      <c r="I32" s="26"/>
      <c r="J32" s="26"/>
      <c r="K32" s="26"/>
      <c r="L32" s="15"/>
      <c r="M32" s="15"/>
    </row>
    <row r="33" spans="1:13" x14ac:dyDescent="0.25">
      <c r="A33" s="1" t="s">
        <v>27</v>
      </c>
      <c r="B33" s="11" t="s">
        <v>126</v>
      </c>
      <c r="C33" s="12">
        <v>115</v>
      </c>
      <c r="D33" s="12">
        <v>10</v>
      </c>
      <c r="E33" s="12">
        <v>39.950000000000003</v>
      </c>
      <c r="F33" s="12">
        <f t="shared" si="0"/>
        <v>347.39130434782612</v>
      </c>
      <c r="G33" s="13"/>
      <c r="H33" s="26"/>
      <c r="I33" s="26"/>
      <c r="J33" s="26"/>
      <c r="K33" s="26"/>
      <c r="L33" s="15"/>
      <c r="M33" s="15"/>
    </row>
  </sheetData>
  <sheetProtection algorithmName="SHA-512" hashValue="683+qzJtG+Wy5USNASRFJwcKcCNf04eU7nPWkILKfkFXvw8NQEYAc9tZYvImKSThGx6ENaleZAUbcqJJVdP0IA==" saltValue="mgw/MuzLzMrnKIKtrSTR9A==" spinCount="100000" sheet="1" objects="1" scenarios="1"/>
  <mergeCells count="16"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K4"/>
    <mergeCell ref="A1:D1"/>
    <mergeCell ref="A2:D2"/>
    <mergeCell ref="A3:D3"/>
    <mergeCell ref="A4:A6"/>
    <mergeCell ref="B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S6" sqref="S6"/>
    </sheetView>
  </sheetViews>
  <sheetFormatPr defaultRowHeight="15" x14ac:dyDescent="0.25"/>
  <cols>
    <col min="1" max="1" width="17" customWidth="1"/>
    <col min="2" max="2" width="14.7109375" bestFit="1" customWidth="1"/>
    <col min="3" max="6" width="10.5703125" customWidth="1"/>
    <col min="7" max="7" width="13.7109375" style="4" bestFit="1" customWidth="1"/>
    <col min="8" max="9" width="10.5703125" style="4" customWidth="1"/>
    <col min="10" max="10" width="10.5703125" customWidth="1"/>
    <col min="12" max="12" width="12.85546875" bestFit="1" customWidth="1"/>
  </cols>
  <sheetData>
    <row r="1" spans="1:13" x14ac:dyDescent="0.25">
      <c r="A1" s="210" t="s">
        <v>357</v>
      </c>
      <c r="B1" s="210"/>
      <c r="C1" s="210"/>
      <c r="D1" s="210"/>
    </row>
    <row r="2" spans="1:13" x14ac:dyDescent="0.25">
      <c r="A2" s="210"/>
      <c r="B2" s="210"/>
      <c r="C2" s="210"/>
      <c r="D2" s="210"/>
      <c r="E2" s="216"/>
      <c r="F2" s="216"/>
    </row>
    <row r="3" spans="1:13" x14ac:dyDescent="0.25">
      <c r="A3" s="211"/>
      <c r="B3" s="211"/>
      <c r="C3" s="211"/>
      <c r="D3" s="211"/>
      <c r="E3" s="217"/>
      <c r="F3" s="217"/>
      <c r="G3" s="217"/>
      <c r="H3" s="217"/>
      <c r="I3" s="217"/>
    </row>
    <row r="4" spans="1:13" x14ac:dyDescent="0.25">
      <c r="A4" s="169" t="s">
        <v>30</v>
      </c>
      <c r="B4" s="171" t="s">
        <v>31</v>
      </c>
      <c r="C4" s="172"/>
      <c r="D4" s="172"/>
      <c r="E4" s="172"/>
      <c r="F4" s="173"/>
      <c r="G4" s="184" t="s">
        <v>32</v>
      </c>
      <c r="H4" s="184"/>
      <c r="I4" s="184"/>
      <c r="J4" s="190"/>
      <c r="K4" s="190"/>
      <c r="L4" s="191" t="s">
        <v>33</v>
      </c>
      <c r="M4" s="191" t="s">
        <v>34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79" t="s">
        <v>38</v>
      </c>
      <c r="G5" s="194" t="s">
        <v>35</v>
      </c>
      <c r="H5" s="184" t="s">
        <v>36</v>
      </c>
      <c r="I5" s="185"/>
      <c r="J5" s="188" t="s">
        <v>37</v>
      </c>
      <c r="K5" s="188" t="s">
        <v>38</v>
      </c>
      <c r="L5" s="218"/>
      <c r="M5" s="218"/>
    </row>
    <row r="6" spans="1:13" ht="30" x14ac:dyDescent="0.25">
      <c r="A6" s="170"/>
      <c r="B6" s="180"/>
      <c r="C6" s="8" t="s">
        <v>39</v>
      </c>
      <c r="D6" s="8" t="s">
        <v>40</v>
      </c>
      <c r="E6" s="180"/>
      <c r="F6" s="180"/>
      <c r="G6" s="185"/>
      <c r="H6" s="9" t="s">
        <v>39</v>
      </c>
      <c r="I6" s="10" t="s">
        <v>40</v>
      </c>
      <c r="J6" s="190"/>
      <c r="K6" s="188"/>
      <c r="L6" s="197"/>
      <c r="M6" s="197"/>
    </row>
    <row r="7" spans="1:13" x14ac:dyDescent="0.25">
      <c r="A7" s="1" t="s">
        <v>1</v>
      </c>
      <c r="B7" s="11" t="s">
        <v>127</v>
      </c>
      <c r="C7" s="12">
        <v>300</v>
      </c>
      <c r="D7" s="12">
        <v>4</v>
      </c>
      <c r="E7" s="12">
        <v>34.950000000000003</v>
      </c>
      <c r="F7" s="12">
        <f>E7/C7*1000</f>
        <v>116.5</v>
      </c>
      <c r="G7" s="13" t="s">
        <v>128</v>
      </c>
      <c r="H7" s="26">
        <v>600</v>
      </c>
      <c r="I7" s="26">
        <v>10</v>
      </c>
      <c r="J7" s="26">
        <v>9.9499999999999993</v>
      </c>
      <c r="K7" s="26">
        <f>J7/H7*1000</f>
        <v>16.583333333333332</v>
      </c>
      <c r="L7" s="15">
        <f>SUM(F7-K7)</f>
        <v>99.916666666666671</v>
      </c>
      <c r="M7" s="15">
        <f>(F7-K7)/K7*100</f>
        <v>602.51256281407041</v>
      </c>
    </row>
    <row r="8" spans="1:13" x14ac:dyDescent="0.25">
      <c r="A8" s="1" t="s">
        <v>2</v>
      </c>
      <c r="B8" s="11" t="s">
        <v>116</v>
      </c>
      <c r="C8" s="12">
        <v>280</v>
      </c>
      <c r="D8" s="12">
        <v>4</v>
      </c>
      <c r="E8" s="12">
        <v>34.950000000000003</v>
      </c>
      <c r="F8" s="12">
        <f t="shared" ref="F8:F33" si="0">E8/C8*1000</f>
        <v>124.82142857142858</v>
      </c>
      <c r="G8" s="13" t="s">
        <v>128</v>
      </c>
      <c r="H8" s="26">
        <v>330</v>
      </c>
      <c r="I8" s="26">
        <v>6</v>
      </c>
      <c r="J8" s="26">
        <v>10.5</v>
      </c>
      <c r="K8" s="26">
        <f t="shared" ref="K8:K33" si="1">J8/H8*1000</f>
        <v>31.818181818181817</v>
      </c>
      <c r="L8" s="15">
        <f t="shared" ref="L8:L33" si="2">SUM(F8-K8)</f>
        <v>93.003246753246771</v>
      </c>
      <c r="M8" s="15">
        <f t="shared" ref="M8:M33" si="3">(F8-K8)/K8*100</f>
        <v>292.29591836734704</v>
      </c>
    </row>
    <row r="9" spans="1:13" x14ac:dyDescent="0.25">
      <c r="A9" s="1" t="s">
        <v>3</v>
      </c>
      <c r="B9" s="11"/>
      <c r="C9" s="12"/>
      <c r="D9" s="12"/>
      <c r="E9" s="12"/>
      <c r="F9" s="12"/>
      <c r="G9" s="13"/>
      <c r="H9" s="26"/>
      <c r="I9" s="26"/>
      <c r="J9" s="26"/>
      <c r="K9" s="26"/>
      <c r="L9" s="15"/>
      <c r="M9" s="15"/>
    </row>
    <row r="10" spans="1:13" x14ac:dyDescent="0.25">
      <c r="A10" s="1" t="s">
        <v>4</v>
      </c>
      <c r="B10" s="11" t="s">
        <v>129</v>
      </c>
      <c r="C10" s="12">
        <v>500</v>
      </c>
      <c r="D10" s="12"/>
      <c r="E10" s="12">
        <v>32.950000000000003</v>
      </c>
      <c r="F10" s="12">
        <f t="shared" si="0"/>
        <v>65.900000000000006</v>
      </c>
      <c r="G10" s="13" t="s">
        <v>130</v>
      </c>
      <c r="H10" s="26">
        <v>375</v>
      </c>
      <c r="I10" s="26"/>
      <c r="J10" s="26">
        <v>24.95</v>
      </c>
      <c r="K10" s="26">
        <f t="shared" si="1"/>
        <v>66.533333333333331</v>
      </c>
      <c r="L10" s="15">
        <f t="shared" si="2"/>
        <v>-0.63333333333332575</v>
      </c>
      <c r="M10" s="15">
        <f t="shared" si="3"/>
        <v>-0.95190380761521909</v>
      </c>
    </row>
    <row r="11" spans="1:13" x14ac:dyDescent="0.25">
      <c r="A11" s="1" t="s">
        <v>5</v>
      </c>
      <c r="B11" s="11" t="s">
        <v>43</v>
      </c>
      <c r="C11" s="12">
        <v>400</v>
      </c>
      <c r="D11" s="12"/>
      <c r="E11" s="12">
        <v>33.950000000000003</v>
      </c>
      <c r="F11" s="12">
        <f t="shared" si="0"/>
        <v>84.875</v>
      </c>
      <c r="G11" s="13" t="s">
        <v>85</v>
      </c>
      <c r="H11" s="26">
        <v>600</v>
      </c>
      <c r="I11" s="26"/>
      <c r="J11" s="26">
        <v>15.95</v>
      </c>
      <c r="K11" s="26">
        <f t="shared" si="1"/>
        <v>26.583333333333332</v>
      </c>
      <c r="L11" s="15">
        <f t="shared" si="2"/>
        <v>58.291666666666671</v>
      </c>
      <c r="M11" s="15">
        <f t="shared" si="3"/>
        <v>219.27899686520379</v>
      </c>
    </row>
    <row r="12" spans="1:13" x14ac:dyDescent="0.25">
      <c r="A12" s="1" t="s">
        <v>6</v>
      </c>
      <c r="B12" s="11" t="s">
        <v>131</v>
      </c>
      <c r="C12" s="12">
        <v>195</v>
      </c>
      <c r="D12" s="12">
        <v>3</v>
      </c>
      <c r="E12" s="12">
        <v>34.950000000000003</v>
      </c>
      <c r="F12" s="12">
        <f t="shared" si="0"/>
        <v>179.23076923076925</v>
      </c>
      <c r="G12" s="13" t="s">
        <v>128</v>
      </c>
      <c r="H12" s="26">
        <v>600</v>
      </c>
      <c r="I12" s="26">
        <v>10</v>
      </c>
      <c r="J12" s="26">
        <v>8.5</v>
      </c>
      <c r="K12" s="26">
        <f t="shared" si="1"/>
        <v>14.166666666666666</v>
      </c>
      <c r="L12" s="15">
        <f t="shared" si="2"/>
        <v>165.0641025641026</v>
      </c>
      <c r="M12" s="15">
        <f t="shared" si="3"/>
        <v>1165.1583710407242</v>
      </c>
    </row>
    <row r="13" spans="1:13" x14ac:dyDescent="0.25">
      <c r="A13" s="1" t="s">
        <v>62</v>
      </c>
      <c r="B13" s="11" t="s">
        <v>43</v>
      </c>
      <c r="C13" s="12">
        <v>450</v>
      </c>
      <c r="D13" s="12"/>
      <c r="E13" s="12">
        <v>34.950000000000003</v>
      </c>
      <c r="F13" s="12">
        <f t="shared" si="0"/>
        <v>77.666666666666671</v>
      </c>
      <c r="G13" s="13" t="s">
        <v>70</v>
      </c>
      <c r="H13" s="26">
        <v>700</v>
      </c>
      <c r="I13" s="26"/>
      <c r="J13" s="26">
        <v>16.95</v>
      </c>
      <c r="K13" s="26">
        <f t="shared" si="1"/>
        <v>24.214285714285712</v>
      </c>
      <c r="L13" s="15">
        <f t="shared" si="2"/>
        <v>53.452380952380963</v>
      </c>
      <c r="M13" s="15">
        <f t="shared" si="3"/>
        <v>220.74729596853498</v>
      </c>
    </row>
    <row r="14" spans="1:13" x14ac:dyDescent="0.25">
      <c r="A14" s="1" t="s">
        <v>8</v>
      </c>
      <c r="B14" s="11" t="s">
        <v>41</v>
      </c>
      <c r="C14" s="12">
        <v>700</v>
      </c>
      <c r="D14" s="12"/>
      <c r="E14" s="12">
        <v>29.95</v>
      </c>
      <c r="F14" s="12">
        <f t="shared" si="0"/>
        <v>42.785714285714285</v>
      </c>
      <c r="G14" s="13" t="s">
        <v>128</v>
      </c>
      <c r="H14" s="26">
        <v>1000</v>
      </c>
      <c r="I14" s="26"/>
      <c r="J14" s="26">
        <v>8.9499999999999993</v>
      </c>
      <c r="K14" s="26">
        <f t="shared" si="1"/>
        <v>8.9499999999999993</v>
      </c>
      <c r="L14" s="15">
        <f t="shared" si="2"/>
        <v>33.835714285714289</v>
      </c>
      <c r="M14" s="15">
        <f t="shared" si="3"/>
        <v>378.05267358339989</v>
      </c>
    </row>
    <row r="15" spans="1:13" x14ac:dyDescent="0.25">
      <c r="A15" s="1" t="s">
        <v>9</v>
      </c>
      <c r="B15" s="11"/>
      <c r="C15" s="12"/>
      <c r="D15" s="12"/>
      <c r="E15" s="12"/>
      <c r="F15" s="12"/>
      <c r="G15" s="13"/>
      <c r="H15" s="26"/>
      <c r="I15" s="26"/>
      <c r="J15" s="26"/>
      <c r="K15" s="26"/>
      <c r="L15" s="15"/>
      <c r="M15" s="15"/>
    </row>
    <row r="16" spans="1:13" x14ac:dyDescent="0.25">
      <c r="A16" s="1" t="s">
        <v>10</v>
      </c>
      <c r="B16" s="11" t="s">
        <v>46</v>
      </c>
      <c r="C16" s="12">
        <v>150</v>
      </c>
      <c r="D16" s="12"/>
      <c r="E16" s="12">
        <v>24.95</v>
      </c>
      <c r="F16" s="12">
        <f t="shared" si="0"/>
        <v>166.33333333333334</v>
      </c>
      <c r="G16" s="13" t="s">
        <v>117</v>
      </c>
      <c r="H16" s="26">
        <v>400</v>
      </c>
      <c r="I16" s="26"/>
      <c r="J16" s="26">
        <v>14.95</v>
      </c>
      <c r="K16" s="26">
        <f t="shared" si="1"/>
        <v>37.375</v>
      </c>
      <c r="L16" s="15">
        <f t="shared" si="2"/>
        <v>128.95833333333334</v>
      </c>
      <c r="M16" s="15">
        <f t="shared" si="3"/>
        <v>345.03901895206246</v>
      </c>
    </row>
    <row r="17" spans="1:13" x14ac:dyDescent="0.25">
      <c r="A17" s="1" t="s">
        <v>11</v>
      </c>
      <c r="B17" s="11" t="s">
        <v>46</v>
      </c>
      <c r="C17" s="12">
        <v>215</v>
      </c>
      <c r="D17" s="12"/>
      <c r="E17" s="12">
        <v>24.95</v>
      </c>
      <c r="F17" s="12">
        <f t="shared" si="0"/>
        <v>116.04651162790697</v>
      </c>
      <c r="G17" s="13" t="s">
        <v>75</v>
      </c>
      <c r="H17" s="26">
        <v>270</v>
      </c>
      <c r="I17" s="26"/>
      <c r="J17" s="26">
        <v>17.95</v>
      </c>
      <c r="K17" s="26">
        <f t="shared" si="1"/>
        <v>66.481481481481481</v>
      </c>
      <c r="L17" s="15">
        <f t="shared" si="2"/>
        <v>49.565030146425485</v>
      </c>
      <c r="M17" s="15">
        <f t="shared" si="3"/>
        <v>74.554641445876783</v>
      </c>
    </row>
    <row r="18" spans="1:13" x14ac:dyDescent="0.25">
      <c r="A18" s="1" t="s">
        <v>12</v>
      </c>
      <c r="B18" s="11"/>
      <c r="C18" s="12"/>
      <c r="D18" s="12"/>
      <c r="E18" s="12"/>
      <c r="F18" s="12"/>
      <c r="G18" s="13"/>
      <c r="H18" s="26"/>
      <c r="I18" s="26"/>
      <c r="J18" s="26"/>
      <c r="K18" s="26"/>
      <c r="L18" s="15"/>
      <c r="M18" s="15"/>
    </row>
    <row r="19" spans="1:13" x14ac:dyDescent="0.25">
      <c r="A19" s="1" t="s">
        <v>13</v>
      </c>
      <c r="B19" s="11" t="s">
        <v>41</v>
      </c>
      <c r="C19" s="12">
        <v>250</v>
      </c>
      <c r="D19" s="12"/>
      <c r="E19" s="12">
        <v>32.950000000000003</v>
      </c>
      <c r="F19" s="12">
        <f t="shared" si="0"/>
        <v>131.80000000000001</v>
      </c>
      <c r="G19" s="13" t="s">
        <v>128</v>
      </c>
      <c r="H19" s="26">
        <v>500</v>
      </c>
      <c r="I19" s="26"/>
      <c r="J19" s="26">
        <v>9.9499999999999993</v>
      </c>
      <c r="K19" s="26">
        <f t="shared" si="1"/>
        <v>19.899999999999999</v>
      </c>
      <c r="L19" s="15">
        <f t="shared" si="2"/>
        <v>111.9</v>
      </c>
      <c r="M19" s="15">
        <f t="shared" si="3"/>
        <v>562.31155778894481</v>
      </c>
    </row>
    <row r="20" spans="1:13" x14ac:dyDescent="0.25">
      <c r="A20" s="1" t="s">
        <v>14</v>
      </c>
      <c r="B20" s="11" t="s">
        <v>41</v>
      </c>
      <c r="C20" s="12">
        <v>500</v>
      </c>
      <c r="D20" s="12"/>
      <c r="E20" s="12">
        <v>32.950000000000003</v>
      </c>
      <c r="F20" s="12">
        <f t="shared" si="0"/>
        <v>65.900000000000006</v>
      </c>
      <c r="G20" s="13" t="s">
        <v>132</v>
      </c>
      <c r="H20" s="26">
        <v>730</v>
      </c>
      <c r="I20" s="26"/>
      <c r="J20" s="26">
        <v>28.95</v>
      </c>
      <c r="K20" s="26">
        <f t="shared" si="1"/>
        <v>39.657534246575345</v>
      </c>
      <c r="L20" s="15">
        <f t="shared" si="2"/>
        <v>26.242465753424661</v>
      </c>
      <c r="M20" s="15">
        <f t="shared" si="3"/>
        <v>66.172711571675308</v>
      </c>
    </row>
    <row r="21" spans="1:13" x14ac:dyDescent="0.25">
      <c r="A21" s="1" t="s">
        <v>15</v>
      </c>
      <c r="B21" s="11" t="s">
        <v>133</v>
      </c>
      <c r="C21" s="12">
        <v>40</v>
      </c>
      <c r="D21" s="12">
        <v>1</v>
      </c>
      <c r="E21" s="12">
        <v>17.5</v>
      </c>
      <c r="F21" s="12">
        <f t="shared" si="0"/>
        <v>437.5</v>
      </c>
      <c r="G21" s="13" t="s">
        <v>134</v>
      </c>
      <c r="H21" s="26">
        <v>126</v>
      </c>
      <c r="I21" s="26">
        <v>6</v>
      </c>
      <c r="J21" s="26">
        <v>11</v>
      </c>
      <c r="K21" s="26">
        <f t="shared" si="1"/>
        <v>87.30158730158729</v>
      </c>
      <c r="L21" s="15">
        <f t="shared" si="2"/>
        <v>350.19841269841271</v>
      </c>
      <c r="M21" s="15">
        <f t="shared" si="3"/>
        <v>401.13636363636368</v>
      </c>
    </row>
    <row r="22" spans="1:13" x14ac:dyDescent="0.25">
      <c r="A22" s="1" t="s">
        <v>16</v>
      </c>
      <c r="B22" s="11" t="s">
        <v>135</v>
      </c>
      <c r="C22" s="12">
        <v>500</v>
      </c>
      <c r="D22" s="12"/>
      <c r="E22" s="12">
        <v>39.950000000000003</v>
      </c>
      <c r="F22" s="12">
        <f t="shared" si="0"/>
        <v>79.900000000000006</v>
      </c>
      <c r="G22" s="13" t="s">
        <v>128</v>
      </c>
      <c r="H22" s="26">
        <v>300</v>
      </c>
      <c r="I22" s="26"/>
      <c r="J22" s="26">
        <v>12.95</v>
      </c>
      <c r="K22" s="26">
        <f t="shared" si="1"/>
        <v>43.166666666666664</v>
      </c>
      <c r="L22" s="15">
        <f t="shared" si="2"/>
        <v>36.733333333333341</v>
      </c>
      <c r="M22" s="15">
        <f t="shared" si="3"/>
        <v>85.096525096525127</v>
      </c>
    </row>
    <row r="23" spans="1:13" x14ac:dyDescent="0.25">
      <c r="A23" s="2" t="s">
        <v>17</v>
      </c>
      <c r="B23" s="11" t="s">
        <v>41</v>
      </c>
      <c r="C23" s="12">
        <v>250</v>
      </c>
      <c r="D23" s="12"/>
      <c r="E23" s="12">
        <v>14.95</v>
      </c>
      <c r="F23" s="12">
        <f t="shared" si="0"/>
        <v>59.8</v>
      </c>
      <c r="G23" s="13" t="s">
        <v>117</v>
      </c>
      <c r="H23" s="26">
        <v>1000</v>
      </c>
      <c r="I23" s="26"/>
      <c r="J23" s="26">
        <v>24.95</v>
      </c>
      <c r="K23" s="26">
        <f t="shared" si="1"/>
        <v>24.95</v>
      </c>
      <c r="L23" s="15">
        <f t="shared" si="2"/>
        <v>34.849999999999994</v>
      </c>
      <c r="M23" s="15">
        <f t="shared" si="3"/>
        <v>139.67935871743484</v>
      </c>
    </row>
    <row r="24" spans="1:13" x14ac:dyDescent="0.25">
      <c r="A24" s="1" t="s">
        <v>18</v>
      </c>
      <c r="B24" s="11"/>
      <c r="C24" s="12"/>
      <c r="D24" s="12"/>
      <c r="E24" s="12"/>
      <c r="F24" s="12"/>
      <c r="G24" s="13"/>
      <c r="H24" s="26"/>
      <c r="I24" s="26"/>
      <c r="J24" s="26"/>
      <c r="K24" s="26"/>
      <c r="L24" s="15"/>
      <c r="M24" s="15"/>
    </row>
    <row r="25" spans="1:13" x14ac:dyDescent="0.25">
      <c r="A25" s="1" t="s">
        <v>19</v>
      </c>
      <c r="B25" s="11" t="s">
        <v>43</v>
      </c>
      <c r="C25" s="12">
        <v>300</v>
      </c>
      <c r="D25" s="12">
        <v>2</v>
      </c>
      <c r="E25" s="12">
        <v>42.95</v>
      </c>
      <c r="F25" s="12">
        <f t="shared" si="0"/>
        <v>143.16666666666666</v>
      </c>
      <c r="G25" s="13" t="s">
        <v>117</v>
      </c>
      <c r="H25" s="26">
        <v>400</v>
      </c>
      <c r="I25" s="26"/>
      <c r="J25" s="26">
        <v>14.95</v>
      </c>
      <c r="K25" s="26">
        <f t="shared" si="1"/>
        <v>37.375</v>
      </c>
      <c r="L25" s="15">
        <f t="shared" si="2"/>
        <v>105.79166666666666</v>
      </c>
      <c r="M25" s="15">
        <f t="shared" si="3"/>
        <v>283.05462653288743</v>
      </c>
    </row>
    <row r="26" spans="1:13" x14ac:dyDescent="0.25">
      <c r="A26" s="1" t="s">
        <v>20</v>
      </c>
      <c r="B26" s="11" t="s">
        <v>116</v>
      </c>
      <c r="C26" s="12">
        <v>240</v>
      </c>
      <c r="D26" s="12">
        <v>4</v>
      </c>
      <c r="E26" s="12">
        <v>31.95</v>
      </c>
      <c r="F26" s="12">
        <f t="shared" si="0"/>
        <v>133.125</v>
      </c>
      <c r="G26" s="13" t="s">
        <v>128</v>
      </c>
      <c r="H26" s="26">
        <v>430</v>
      </c>
      <c r="I26" s="26"/>
      <c r="J26" s="26">
        <v>9.9499999999999993</v>
      </c>
      <c r="K26" s="26">
        <f t="shared" si="1"/>
        <v>23.13953488372093</v>
      </c>
      <c r="L26" s="15">
        <f t="shared" si="2"/>
        <v>109.98546511627907</v>
      </c>
      <c r="M26" s="15">
        <f t="shared" si="3"/>
        <v>475.31407035175886</v>
      </c>
    </row>
    <row r="27" spans="1:13" x14ac:dyDescent="0.25">
      <c r="A27" s="1" t="s">
        <v>21</v>
      </c>
      <c r="B27" s="11"/>
      <c r="C27" s="12"/>
      <c r="D27" s="12"/>
      <c r="E27" s="12"/>
      <c r="F27" s="12"/>
      <c r="G27" s="13"/>
      <c r="H27" s="26"/>
      <c r="I27" s="26"/>
      <c r="J27" s="26"/>
      <c r="K27" s="26"/>
      <c r="L27" s="15"/>
      <c r="M27" s="15"/>
    </row>
    <row r="28" spans="1:13" x14ac:dyDescent="0.25">
      <c r="A28" s="1" t="s">
        <v>22</v>
      </c>
      <c r="B28" s="11"/>
      <c r="C28" s="12"/>
      <c r="D28" s="12"/>
      <c r="E28" s="12"/>
      <c r="F28" s="12"/>
      <c r="G28" s="13"/>
      <c r="H28" s="26"/>
      <c r="I28" s="26"/>
      <c r="J28" s="26"/>
      <c r="K28" s="26"/>
      <c r="L28" s="15"/>
      <c r="M28" s="15"/>
    </row>
    <row r="29" spans="1:13" x14ac:dyDescent="0.25">
      <c r="A29" s="1" t="s">
        <v>23</v>
      </c>
      <c r="B29" s="11" t="s">
        <v>46</v>
      </c>
      <c r="C29" s="12">
        <v>110</v>
      </c>
      <c r="D29" s="12"/>
      <c r="E29" s="12">
        <v>24.95</v>
      </c>
      <c r="F29" s="12">
        <f t="shared" si="0"/>
        <v>226.81818181818181</v>
      </c>
      <c r="G29" s="13" t="s">
        <v>136</v>
      </c>
      <c r="H29" s="26">
        <v>275</v>
      </c>
      <c r="I29" s="26"/>
      <c r="J29" s="26">
        <v>16.95</v>
      </c>
      <c r="K29" s="26">
        <f t="shared" si="1"/>
        <v>61.636363636363633</v>
      </c>
      <c r="L29" s="15">
        <f t="shared" si="2"/>
        <v>165.18181818181819</v>
      </c>
      <c r="M29" s="15">
        <f t="shared" si="3"/>
        <v>267.99410029498529</v>
      </c>
    </row>
    <row r="30" spans="1:13" x14ac:dyDescent="0.25">
      <c r="A30" s="1" t="s">
        <v>24</v>
      </c>
      <c r="B30" s="11"/>
      <c r="C30" s="12"/>
      <c r="D30" s="12"/>
      <c r="E30" s="12"/>
      <c r="F30" s="12"/>
      <c r="G30" s="13"/>
      <c r="H30" s="26"/>
      <c r="I30" s="26"/>
      <c r="J30" s="26"/>
      <c r="K30" s="26"/>
      <c r="L30" s="15"/>
      <c r="M30" s="15"/>
    </row>
    <row r="31" spans="1:13" x14ac:dyDescent="0.25">
      <c r="A31" s="1" t="s">
        <v>25</v>
      </c>
      <c r="B31" s="11" t="s">
        <v>43</v>
      </c>
      <c r="C31" s="12">
        <v>160</v>
      </c>
      <c r="D31" s="12">
        <v>2</v>
      </c>
      <c r="E31" s="12">
        <v>34.950000000000003</v>
      </c>
      <c r="F31" s="12">
        <f t="shared" si="0"/>
        <v>218.4375</v>
      </c>
      <c r="G31" s="13" t="s">
        <v>137</v>
      </c>
      <c r="H31" s="26">
        <v>370</v>
      </c>
      <c r="I31" s="26">
        <v>6</v>
      </c>
      <c r="J31" s="26">
        <v>17.95</v>
      </c>
      <c r="K31" s="26">
        <f t="shared" si="1"/>
        <v>48.513513513513509</v>
      </c>
      <c r="L31" s="15">
        <f t="shared" si="2"/>
        <v>169.92398648648648</v>
      </c>
      <c r="M31" s="15">
        <f t="shared" si="3"/>
        <v>350.26114206128136</v>
      </c>
    </row>
    <row r="32" spans="1:13" x14ac:dyDescent="0.25">
      <c r="A32" s="1" t="s">
        <v>26</v>
      </c>
      <c r="B32" s="11"/>
      <c r="C32" s="12"/>
      <c r="D32" s="12"/>
      <c r="E32" s="12"/>
      <c r="F32" s="12"/>
      <c r="G32" s="13"/>
      <c r="H32" s="26"/>
      <c r="I32" s="26"/>
      <c r="J32" s="26"/>
      <c r="K32" s="26"/>
      <c r="L32" s="15"/>
      <c r="M32" s="15"/>
    </row>
    <row r="33" spans="1:13" x14ac:dyDescent="0.25">
      <c r="A33" s="1" t="s">
        <v>27</v>
      </c>
      <c r="B33" s="11" t="s">
        <v>127</v>
      </c>
      <c r="C33" s="12">
        <v>115</v>
      </c>
      <c r="D33" s="12">
        <v>10</v>
      </c>
      <c r="E33" s="12">
        <v>37.950000000000003</v>
      </c>
      <c r="F33" s="12">
        <f t="shared" si="0"/>
        <v>330</v>
      </c>
      <c r="G33" s="13" t="s">
        <v>138</v>
      </c>
      <c r="H33" s="26">
        <v>200</v>
      </c>
      <c r="I33" s="26">
        <v>12</v>
      </c>
      <c r="J33" s="26">
        <v>27.95</v>
      </c>
      <c r="K33" s="26">
        <f t="shared" si="1"/>
        <v>139.74999999999997</v>
      </c>
      <c r="L33" s="15">
        <f t="shared" si="2"/>
        <v>190.25000000000003</v>
      </c>
      <c r="M33" s="15">
        <f t="shared" si="3"/>
        <v>136.13595706618969</v>
      </c>
    </row>
  </sheetData>
  <sheetProtection algorithmName="SHA-512" hashValue="p3AvHlMOLPDZ/XWvp1njAvQg3t0AkRSpqOJHGQjknHXbRbfeKIKbAxdHuVy+IT30orzJze5x+r0YyY37F4lotA==" saltValue="g87R0Y7Ic6OieSzumWqHLg==" spinCount="100000" sheet="1" objects="1" scenarios="1"/>
  <mergeCells count="16"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A1:D1"/>
    <mergeCell ref="A2:F2"/>
    <mergeCell ref="A3:I3"/>
    <mergeCell ref="A4:A6"/>
    <mergeCell ref="B4:F4"/>
    <mergeCell ref="G4:K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E2" sqref="E2"/>
    </sheetView>
  </sheetViews>
  <sheetFormatPr defaultRowHeight="15" x14ac:dyDescent="0.25"/>
  <cols>
    <col min="1" max="1" width="17" customWidth="1"/>
    <col min="2" max="2" width="17.7109375" bestFit="1" customWidth="1"/>
    <col min="3" max="6" width="10.5703125" customWidth="1"/>
    <col min="7" max="7" width="12.5703125" style="4" bestFit="1" customWidth="1"/>
    <col min="8" max="9" width="10.5703125" style="4" customWidth="1"/>
    <col min="10" max="10" width="10.5703125" customWidth="1"/>
    <col min="11" max="12" width="12.7109375" bestFit="1" customWidth="1"/>
    <col min="13" max="13" width="14.140625" customWidth="1"/>
  </cols>
  <sheetData>
    <row r="1" spans="1:13" x14ac:dyDescent="0.25">
      <c r="A1" s="137" t="s">
        <v>358</v>
      </c>
      <c r="B1" s="137"/>
      <c r="C1" s="137"/>
      <c r="D1" s="137"/>
      <c r="E1" s="138"/>
      <c r="F1" s="138"/>
      <c r="G1" s="143"/>
      <c r="H1" s="143"/>
    </row>
    <row r="2" spans="1:13" x14ac:dyDescent="0.25">
      <c r="A2" s="137"/>
      <c r="B2" s="137"/>
      <c r="C2" s="137"/>
      <c r="D2" s="137"/>
      <c r="E2" s="138"/>
      <c r="F2" s="138"/>
      <c r="G2" s="143"/>
      <c r="H2" s="143"/>
    </row>
    <row r="3" spans="1:13" x14ac:dyDescent="0.25">
      <c r="A3" s="141"/>
      <c r="B3" s="141"/>
      <c r="C3" s="141"/>
      <c r="D3" s="141"/>
      <c r="E3" s="140"/>
      <c r="F3" s="140"/>
      <c r="G3" s="140"/>
      <c r="H3" s="140"/>
    </row>
    <row r="4" spans="1:13" x14ac:dyDescent="0.25">
      <c r="A4" s="169" t="s">
        <v>30</v>
      </c>
      <c r="B4" s="171" t="s">
        <v>31</v>
      </c>
      <c r="C4" s="172"/>
      <c r="D4" s="172"/>
      <c r="E4" s="172"/>
      <c r="F4" s="173"/>
      <c r="G4" s="174" t="s">
        <v>32</v>
      </c>
      <c r="H4" s="175"/>
      <c r="I4" s="175"/>
      <c r="J4" s="176"/>
      <c r="K4" s="216"/>
      <c r="L4" s="191" t="s">
        <v>33</v>
      </c>
      <c r="M4" s="191" t="s">
        <v>57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79" t="s">
        <v>38</v>
      </c>
      <c r="G5" s="183" t="s">
        <v>35</v>
      </c>
      <c r="H5" s="184" t="s">
        <v>36</v>
      </c>
      <c r="I5" s="185"/>
      <c r="J5" s="186" t="s">
        <v>37</v>
      </c>
      <c r="K5" s="219" t="s">
        <v>38</v>
      </c>
      <c r="L5" s="218"/>
      <c r="M5" s="218"/>
    </row>
    <row r="6" spans="1:13" ht="30" x14ac:dyDescent="0.25">
      <c r="A6" s="170"/>
      <c r="B6" s="180"/>
      <c r="C6" s="8" t="s">
        <v>39</v>
      </c>
      <c r="D6" s="8" t="s">
        <v>40</v>
      </c>
      <c r="E6" s="180"/>
      <c r="F6" s="180"/>
      <c r="G6" s="180"/>
      <c r="H6" s="9" t="s">
        <v>39</v>
      </c>
      <c r="I6" s="10" t="s">
        <v>40</v>
      </c>
      <c r="J6" s="187"/>
      <c r="K6" s="219"/>
      <c r="L6" s="197"/>
      <c r="M6" s="197"/>
    </row>
    <row r="7" spans="1:13" x14ac:dyDescent="0.25">
      <c r="A7" s="1" t="s">
        <v>1</v>
      </c>
      <c r="B7" s="11" t="s">
        <v>81</v>
      </c>
      <c r="C7" s="12">
        <v>260</v>
      </c>
      <c r="D7" s="12" t="s">
        <v>139</v>
      </c>
      <c r="E7" s="12">
        <v>39.950000000000003</v>
      </c>
      <c r="F7" s="12">
        <f>E7/C7*1000</f>
        <v>153.65384615384616</v>
      </c>
      <c r="G7" s="13" t="s">
        <v>81</v>
      </c>
      <c r="H7" s="26">
        <v>420</v>
      </c>
      <c r="I7" s="26" t="s">
        <v>140</v>
      </c>
      <c r="J7" s="26">
        <v>21.95</v>
      </c>
      <c r="K7" s="29">
        <f>J7/H7*1000</f>
        <v>52.261904761904759</v>
      </c>
      <c r="L7" s="15">
        <f>SUM(F7-K7)</f>
        <v>101.3919413919414</v>
      </c>
      <c r="M7" s="15">
        <f>(F7-K7)/K7*100</f>
        <v>194.00735938321364</v>
      </c>
    </row>
    <row r="8" spans="1:13" x14ac:dyDescent="0.25">
      <c r="A8" s="1" t="s">
        <v>2</v>
      </c>
      <c r="B8" s="11" t="s">
        <v>116</v>
      </c>
      <c r="C8" s="12">
        <v>280</v>
      </c>
      <c r="D8" s="12" t="s">
        <v>139</v>
      </c>
      <c r="E8" s="12">
        <v>31.95</v>
      </c>
      <c r="F8" s="12">
        <f t="shared" ref="F8:F33" si="0">E8/C8*1000</f>
        <v>114.10714285714285</v>
      </c>
      <c r="G8" s="13" t="s">
        <v>81</v>
      </c>
      <c r="H8" s="26">
        <v>300</v>
      </c>
      <c r="I8" s="26" t="s">
        <v>139</v>
      </c>
      <c r="J8" s="26">
        <v>12</v>
      </c>
      <c r="K8" s="29">
        <f t="shared" ref="K8:K33" si="1">J8/H8*1000</f>
        <v>40</v>
      </c>
      <c r="L8" s="15">
        <f t="shared" ref="L8:L33" si="2">SUM(F8-K8)</f>
        <v>74.107142857142847</v>
      </c>
      <c r="M8" s="15">
        <f t="shared" ref="M8:M33" si="3">(F8-K8)/K8*100</f>
        <v>185.26785714285711</v>
      </c>
    </row>
    <row r="9" spans="1:13" x14ac:dyDescent="0.25">
      <c r="A9" s="1" t="s">
        <v>3</v>
      </c>
      <c r="B9" s="11"/>
      <c r="C9" s="12"/>
      <c r="D9" s="12"/>
      <c r="E9" s="12"/>
      <c r="F9" s="12"/>
      <c r="G9" s="13"/>
      <c r="H9" s="26"/>
      <c r="I9" s="26"/>
      <c r="J9" s="26"/>
      <c r="K9" s="29"/>
      <c r="L9" s="15"/>
      <c r="M9" s="15"/>
    </row>
    <row r="10" spans="1:13" x14ac:dyDescent="0.25">
      <c r="A10" s="1" t="s">
        <v>4</v>
      </c>
      <c r="B10" s="11" t="s">
        <v>41</v>
      </c>
      <c r="C10" s="12">
        <v>375</v>
      </c>
      <c r="D10" s="12" t="s">
        <v>112</v>
      </c>
      <c r="E10" s="12">
        <v>31.95</v>
      </c>
      <c r="F10" s="12">
        <f t="shared" si="0"/>
        <v>85.2</v>
      </c>
      <c r="G10" s="13" t="s">
        <v>128</v>
      </c>
      <c r="H10" s="26">
        <v>1000</v>
      </c>
      <c r="I10" s="26" t="s">
        <v>112</v>
      </c>
      <c r="J10" s="26">
        <v>14.95</v>
      </c>
      <c r="K10" s="29">
        <f t="shared" si="1"/>
        <v>14.95</v>
      </c>
      <c r="L10" s="15">
        <f t="shared" si="2"/>
        <v>70.25</v>
      </c>
      <c r="M10" s="15">
        <f t="shared" si="3"/>
        <v>469.89966555183952</v>
      </c>
    </row>
    <row r="11" spans="1:13" x14ac:dyDescent="0.25">
      <c r="A11" s="1" t="s">
        <v>5</v>
      </c>
      <c r="B11" s="11" t="s">
        <v>96</v>
      </c>
      <c r="C11" s="12">
        <v>400</v>
      </c>
      <c r="D11" s="12" t="s">
        <v>141</v>
      </c>
      <c r="E11" s="12">
        <v>34.950000000000003</v>
      </c>
      <c r="F11" s="12">
        <f t="shared" si="0"/>
        <v>87.375000000000014</v>
      </c>
      <c r="G11" s="13" t="s">
        <v>85</v>
      </c>
      <c r="H11" s="26">
        <v>600</v>
      </c>
      <c r="I11" s="26" t="s">
        <v>112</v>
      </c>
      <c r="J11" s="26">
        <v>20.95</v>
      </c>
      <c r="K11" s="29">
        <f t="shared" si="1"/>
        <v>34.916666666666664</v>
      </c>
      <c r="L11" s="15">
        <f t="shared" si="2"/>
        <v>52.45833333333335</v>
      </c>
      <c r="M11" s="15">
        <f t="shared" si="3"/>
        <v>150.23866348448692</v>
      </c>
    </row>
    <row r="12" spans="1:13" x14ac:dyDescent="0.25">
      <c r="A12" s="1" t="s">
        <v>6</v>
      </c>
      <c r="B12" s="11" t="s">
        <v>46</v>
      </c>
      <c r="C12" s="12">
        <v>300</v>
      </c>
      <c r="D12" s="12" t="s">
        <v>142</v>
      </c>
      <c r="E12" s="12">
        <v>36.950000000000003</v>
      </c>
      <c r="F12" s="12">
        <f t="shared" si="0"/>
        <v>123.16666666666667</v>
      </c>
      <c r="G12" s="13" t="s">
        <v>128</v>
      </c>
      <c r="H12" s="26">
        <v>600</v>
      </c>
      <c r="I12" s="26" t="s">
        <v>143</v>
      </c>
      <c r="J12" s="26">
        <v>12.95</v>
      </c>
      <c r="K12" s="29">
        <f t="shared" si="1"/>
        <v>21.583333333333332</v>
      </c>
      <c r="L12" s="15">
        <f t="shared" si="2"/>
        <v>101.58333333333334</v>
      </c>
      <c r="M12" s="15">
        <f t="shared" si="3"/>
        <v>470.65637065637071</v>
      </c>
    </row>
    <row r="13" spans="1:13" x14ac:dyDescent="0.25">
      <c r="A13" s="1" t="s">
        <v>62</v>
      </c>
      <c r="B13" s="11" t="s">
        <v>96</v>
      </c>
      <c r="C13" s="12">
        <v>300</v>
      </c>
      <c r="D13" s="12" t="s">
        <v>112</v>
      </c>
      <c r="E13" s="12">
        <v>34.950000000000003</v>
      </c>
      <c r="F13" s="12">
        <f t="shared" si="0"/>
        <v>116.5</v>
      </c>
      <c r="G13" s="13" t="s">
        <v>85</v>
      </c>
      <c r="H13" s="26">
        <v>625</v>
      </c>
      <c r="I13" s="26" t="s">
        <v>112</v>
      </c>
      <c r="J13" s="26">
        <v>20.95</v>
      </c>
      <c r="K13" s="29">
        <f t="shared" si="1"/>
        <v>33.520000000000003</v>
      </c>
      <c r="L13" s="15">
        <f t="shared" si="2"/>
        <v>82.97999999999999</v>
      </c>
      <c r="M13" s="15">
        <f t="shared" si="3"/>
        <v>247.5536992840095</v>
      </c>
    </row>
    <row r="14" spans="1:13" x14ac:dyDescent="0.25">
      <c r="A14" s="1" t="s">
        <v>8</v>
      </c>
      <c r="B14" s="11" t="s">
        <v>41</v>
      </c>
      <c r="C14" s="12">
        <v>700</v>
      </c>
      <c r="D14" s="12" t="s">
        <v>112</v>
      </c>
      <c r="E14" s="12">
        <v>29.95</v>
      </c>
      <c r="F14" s="12">
        <f t="shared" si="0"/>
        <v>42.785714285714285</v>
      </c>
      <c r="G14" s="13" t="s">
        <v>128</v>
      </c>
      <c r="H14" s="26">
        <v>1000</v>
      </c>
      <c r="I14" s="26" t="s">
        <v>112</v>
      </c>
      <c r="J14" s="26">
        <v>8.9499999999999993</v>
      </c>
      <c r="K14" s="29">
        <f t="shared" si="1"/>
        <v>8.9499999999999993</v>
      </c>
      <c r="L14" s="15">
        <f t="shared" si="2"/>
        <v>33.835714285714289</v>
      </c>
      <c r="M14" s="15">
        <f t="shared" si="3"/>
        <v>378.05267358339989</v>
      </c>
    </row>
    <row r="15" spans="1:13" x14ac:dyDescent="0.25">
      <c r="A15" s="1" t="s">
        <v>9</v>
      </c>
      <c r="B15" s="11" t="s">
        <v>144</v>
      </c>
      <c r="C15" s="12">
        <v>500</v>
      </c>
      <c r="D15" s="12" t="s">
        <v>112</v>
      </c>
      <c r="E15" s="12">
        <v>34.950000000000003</v>
      </c>
      <c r="F15" s="12">
        <f t="shared" si="0"/>
        <v>69.900000000000006</v>
      </c>
      <c r="G15" s="13" t="s">
        <v>106</v>
      </c>
      <c r="H15" s="26">
        <v>325</v>
      </c>
      <c r="I15" s="26" t="s">
        <v>112</v>
      </c>
      <c r="J15" s="26">
        <v>19.95</v>
      </c>
      <c r="K15" s="29">
        <f t="shared" si="1"/>
        <v>61.384615384615387</v>
      </c>
      <c r="L15" s="15">
        <f t="shared" si="2"/>
        <v>8.5153846153846189</v>
      </c>
      <c r="M15" s="15">
        <f t="shared" si="3"/>
        <v>13.872180451127825</v>
      </c>
    </row>
    <row r="16" spans="1:13" x14ac:dyDescent="0.25">
      <c r="A16" s="1" t="s">
        <v>10</v>
      </c>
      <c r="B16" s="11" t="s">
        <v>46</v>
      </c>
      <c r="C16" s="12">
        <v>160</v>
      </c>
      <c r="D16" s="12" t="s">
        <v>112</v>
      </c>
      <c r="E16" s="12">
        <v>26.95</v>
      </c>
      <c r="F16" s="12">
        <f t="shared" si="0"/>
        <v>168.4375</v>
      </c>
      <c r="G16" s="13" t="s">
        <v>128</v>
      </c>
      <c r="H16" s="26">
        <v>600</v>
      </c>
      <c r="I16" s="26" t="s">
        <v>112</v>
      </c>
      <c r="J16" s="26">
        <v>9.25</v>
      </c>
      <c r="K16" s="29">
        <f t="shared" si="1"/>
        <v>15.416666666666668</v>
      </c>
      <c r="L16" s="15">
        <f t="shared" si="2"/>
        <v>153.02083333333334</v>
      </c>
      <c r="M16" s="15">
        <f t="shared" si="3"/>
        <v>992.56756756756749</v>
      </c>
    </row>
    <row r="17" spans="1:13" x14ac:dyDescent="0.25">
      <c r="A17" s="1" t="s">
        <v>11</v>
      </c>
      <c r="B17" s="11" t="s">
        <v>46</v>
      </c>
      <c r="C17" s="12">
        <v>215</v>
      </c>
      <c r="D17" s="12" t="s">
        <v>112</v>
      </c>
      <c r="E17" s="12">
        <v>24.95</v>
      </c>
      <c r="F17" s="12">
        <f t="shared" si="0"/>
        <v>116.04651162790697</v>
      </c>
      <c r="G17" s="13" t="s">
        <v>75</v>
      </c>
      <c r="H17" s="26">
        <v>240</v>
      </c>
      <c r="I17" s="26" t="s">
        <v>112</v>
      </c>
      <c r="J17" s="26">
        <v>15</v>
      </c>
      <c r="K17" s="29">
        <f t="shared" si="1"/>
        <v>62.5</v>
      </c>
      <c r="L17" s="15">
        <f t="shared" si="2"/>
        <v>53.546511627906966</v>
      </c>
      <c r="M17" s="15">
        <f t="shared" si="3"/>
        <v>85.674418604651152</v>
      </c>
    </row>
    <row r="18" spans="1:13" x14ac:dyDescent="0.25">
      <c r="A18" s="1" t="s">
        <v>12</v>
      </c>
      <c r="B18" s="11"/>
      <c r="C18" s="12"/>
      <c r="D18" s="12"/>
      <c r="E18" s="12"/>
      <c r="F18" s="12"/>
      <c r="G18" s="13" t="s">
        <v>128</v>
      </c>
      <c r="H18" s="26">
        <v>240</v>
      </c>
      <c r="I18" s="26" t="s">
        <v>145</v>
      </c>
      <c r="J18" s="26">
        <v>8.9499999999999993</v>
      </c>
      <c r="K18" s="29">
        <f t="shared" si="1"/>
        <v>37.291666666666657</v>
      </c>
      <c r="L18" s="15"/>
      <c r="M18" s="15"/>
    </row>
    <row r="19" spans="1:13" x14ac:dyDescent="0.25">
      <c r="A19" s="1" t="s">
        <v>13</v>
      </c>
      <c r="B19" s="11" t="s">
        <v>46</v>
      </c>
      <c r="C19" s="12">
        <v>250</v>
      </c>
      <c r="D19" s="12" t="s">
        <v>112</v>
      </c>
      <c r="E19" s="12">
        <v>24.95</v>
      </c>
      <c r="F19" s="12">
        <f t="shared" si="0"/>
        <v>99.8</v>
      </c>
      <c r="G19" s="13" t="s">
        <v>146</v>
      </c>
      <c r="H19" s="26">
        <v>250</v>
      </c>
      <c r="I19" s="26" t="s">
        <v>112</v>
      </c>
      <c r="J19" s="26">
        <v>7.95</v>
      </c>
      <c r="K19" s="29">
        <f t="shared" si="1"/>
        <v>31.8</v>
      </c>
      <c r="L19" s="15">
        <f t="shared" si="2"/>
        <v>68</v>
      </c>
      <c r="M19" s="15">
        <f t="shared" si="3"/>
        <v>213.83647798742138</v>
      </c>
    </row>
    <row r="20" spans="1:13" x14ac:dyDescent="0.25">
      <c r="A20" s="1" t="s">
        <v>14</v>
      </c>
      <c r="B20" s="11" t="s">
        <v>41</v>
      </c>
      <c r="C20" s="12">
        <v>550</v>
      </c>
      <c r="D20" s="12" t="s">
        <v>112</v>
      </c>
      <c r="E20" s="12">
        <v>29.95</v>
      </c>
      <c r="F20" s="12">
        <f t="shared" si="0"/>
        <v>54.454545454545453</v>
      </c>
      <c r="G20" s="13" t="s">
        <v>128</v>
      </c>
      <c r="H20" s="26">
        <v>1000</v>
      </c>
      <c r="I20" s="26" t="s">
        <v>112</v>
      </c>
      <c r="J20" s="26">
        <v>22.95</v>
      </c>
      <c r="K20" s="29">
        <f t="shared" si="1"/>
        <v>22.95</v>
      </c>
      <c r="L20" s="15">
        <f t="shared" si="2"/>
        <v>31.504545454545454</v>
      </c>
      <c r="M20" s="15">
        <f t="shared" si="3"/>
        <v>137.27470786294316</v>
      </c>
    </row>
    <row r="21" spans="1:13" x14ac:dyDescent="0.25">
      <c r="A21" s="1" t="s">
        <v>15</v>
      </c>
      <c r="B21" s="11"/>
      <c r="C21" s="12"/>
      <c r="D21" s="12"/>
      <c r="E21" s="12"/>
      <c r="F21" s="12"/>
      <c r="G21" s="13"/>
      <c r="H21" s="26"/>
      <c r="I21" s="26"/>
      <c r="J21" s="26"/>
      <c r="K21" s="29"/>
      <c r="L21" s="15"/>
      <c r="M21" s="15"/>
    </row>
    <row r="22" spans="1:13" x14ac:dyDescent="0.25">
      <c r="A22" s="1" t="s">
        <v>16</v>
      </c>
      <c r="B22" s="11" t="s">
        <v>106</v>
      </c>
      <c r="C22" s="12">
        <v>300</v>
      </c>
      <c r="D22" s="12" t="s">
        <v>112</v>
      </c>
      <c r="E22" s="12">
        <v>29.95</v>
      </c>
      <c r="F22" s="12">
        <f t="shared" si="0"/>
        <v>99.833333333333329</v>
      </c>
      <c r="G22" s="13" t="s">
        <v>128</v>
      </c>
      <c r="H22" s="26">
        <v>300</v>
      </c>
      <c r="I22" s="26" t="s">
        <v>112</v>
      </c>
      <c r="J22" s="26">
        <v>11.95</v>
      </c>
      <c r="K22" s="29">
        <f t="shared" si="1"/>
        <v>39.833333333333329</v>
      </c>
      <c r="L22" s="15">
        <f t="shared" si="2"/>
        <v>60</v>
      </c>
      <c r="M22" s="15">
        <f t="shared" si="3"/>
        <v>150.62761506276152</v>
      </c>
    </row>
    <row r="23" spans="1:13" x14ac:dyDescent="0.25">
      <c r="A23" s="2" t="s">
        <v>17</v>
      </c>
      <c r="B23" s="11" t="s">
        <v>46</v>
      </c>
      <c r="C23" s="12">
        <v>250</v>
      </c>
      <c r="D23" s="12" t="s">
        <v>104</v>
      </c>
      <c r="E23" s="12">
        <v>34.950000000000003</v>
      </c>
      <c r="F23" s="12">
        <f t="shared" si="0"/>
        <v>139.80000000000001</v>
      </c>
      <c r="G23" s="13" t="s">
        <v>128</v>
      </c>
      <c r="H23" s="26">
        <v>500</v>
      </c>
      <c r="I23" s="26" t="s">
        <v>104</v>
      </c>
      <c r="J23" s="26">
        <v>5.5</v>
      </c>
      <c r="K23" s="29">
        <f t="shared" si="1"/>
        <v>11</v>
      </c>
      <c r="L23" s="15">
        <f t="shared" si="2"/>
        <v>128.80000000000001</v>
      </c>
      <c r="M23" s="15">
        <f t="shared" si="3"/>
        <v>1170.909090909091</v>
      </c>
    </row>
    <row r="24" spans="1:13" x14ac:dyDescent="0.25">
      <c r="A24" s="1" t="s">
        <v>18</v>
      </c>
      <c r="B24" s="11"/>
      <c r="C24" s="12"/>
      <c r="D24" s="12"/>
      <c r="E24" s="12"/>
      <c r="F24" s="12"/>
      <c r="G24" s="13" t="s">
        <v>128</v>
      </c>
      <c r="H24" s="26">
        <v>480</v>
      </c>
      <c r="I24" s="26" t="s">
        <v>140</v>
      </c>
      <c r="J24" s="26">
        <v>11.95</v>
      </c>
      <c r="K24" s="29">
        <f t="shared" si="1"/>
        <v>24.895833333333332</v>
      </c>
      <c r="L24" s="15"/>
      <c r="M24" s="15"/>
    </row>
    <row r="25" spans="1:13" x14ac:dyDescent="0.25">
      <c r="A25" s="1" t="s">
        <v>19</v>
      </c>
      <c r="B25" s="11" t="s">
        <v>96</v>
      </c>
      <c r="C25" s="12">
        <v>300</v>
      </c>
      <c r="D25" s="12" t="s">
        <v>147</v>
      </c>
      <c r="E25" s="12">
        <v>42.95</v>
      </c>
      <c r="F25" s="12">
        <f t="shared" si="0"/>
        <v>143.16666666666666</v>
      </c>
      <c r="G25" s="13" t="s">
        <v>117</v>
      </c>
      <c r="H25" s="26">
        <v>400</v>
      </c>
      <c r="I25" s="26" t="s">
        <v>112</v>
      </c>
      <c r="J25" s="26">
        <v>14.95</v>
      </c>
      <c r="K25" s="29">
        <f t="shared" si="1"/>
        <v>37.375</v>
      </c>
      <c r="L25" s="15">
        <f t="shared" si="2"/>
        <v>105.79166666666666</v>
      </c>
      <c r="M25" s="15">
        <f t="shared" si="3"/>
        <v>283.05462653288743</v>
      </c>
    </row>
    <row r="26" spans="1:13" x14ac:dyDescent="0.25">
      <c r="A26" s="1" t="s">
        <v>20</v>
      </c>
      <c r="B26" s="11" t="s">
        <v>116</v>
      </c>
      <c r="C26" s="12">
        <v>220</v>
      </c>
      <c r="D26" s="12" t="s">
        <v>142</v>
      </c>
      <c r="E26" s="12">
        <v>36.950000000000003</v>
      </c>
      <c r="F26" s="12">
        <f t="shared" si="0"/>
        <v>167.95454545454547</v>
      </c>
      <c r="G26" s="13" t="s">
        <v>128</v>
      </c>
      <c r="H26" s="26">
        <v>430</v>
      </c>
      <c r="I26" s="26" t="s">
        <v>148</v>
      </c>
      <c r="J26" s="26">
        <v>14.95</v>
      </c>
      <c r="K26" s="29">
        <f t="shared" si="1"/>
        <v>34.767441860465112</v>
      </c>
      <c r="L26" s="15">
        <f t="shared" si="2"/>
        <v>133.18710359408036</v>
      </c>
      <c r="M26" s="15">
        <f t="shared" si="3"/>
        <v>383.07996351474623</v>
      </c>
    </row>
    <row r="27" spans="1:13" x14ac:dyDescent="0.25">
      <c r="A27" s="1" t="s">
        <v>21</v>
      </c>
      <c r="B27" s="11"/>
      <c r="C27" s="12"/>
      <c r="D27" s="12"/>
      <c r="E27" s="12"/>
      <c r="F27" s="12"/>
      <c r="G27" s="13" t="s">
        <v>128</v>
      </c>
      <c r="H27" s="26">
        <v>500</v>
      </c>
      <c r="I27" s="26" t="s">
        <v>104</v>
      </c>
      <c r="J27" s="26">
        <v>8.9499999999999993</v>
      </c>
      <c r="K27" s="29">
        <f t="shared" si="1"/>
        <v>17.899999999999999</v>
      </c>
      <c r="L27" s="15"/>
      <c r="M27" s="15"/>
    </row>
    <row r="28" spans="1:13" x14ac:dyDescent="0.25">
      <c r="A28" s="1" t="s">
        <v>22</v>
      </c>
      <c r="B28" s="11"/>
      <c r="C28" s="12"/>
      <c r="D28" s="12"/>
      <c r="E28" s="12"/>
      <c r="F28" s="12"/>
      <c r="G28" s="13"/>
      <c r="H28" s="26"/>
      <c r="I28" s="26"/>
      <c r="J28" s="26"/>
      <c r="K28" s="29"/>
      <c r="L28" s="15"/>
      <c r="M28" s="15"/>
    </row>
    <row r="29" spans="1:13" x14ac:dyDescent="0.25">
      <c r="A29" s="1" t="s">
        <v>23</v>
      </c>
      <c r="B29" s="11" t="s">
        <v>149</v>
      </c>
      <c r="C29" s="12">
        <v>150</v>
      </c>
      <c r="D29" s="12" t="s">
        <v>112</v>
      </c>
      <c r="E29" s="12">
        <v>24.95</v>
      </c>
      <c r="F29" s="12">
        <f t="shared" si="0"/>
        <v>166.33333333333334</v>
      </c>
      <c r="G29" s="13"/>
      <c r="H29" s="26"/>
      <c r="I29" s="26"/>
      <c r="J29" s="26"/>
      <c r="K29" s="29"/>
      <c r="L29" s="15"/>
      <c r="M29" s="15"/>
    </row>
    <row r="30" spans="1:13" x14ac:dyDescent="0.25">
      <c r="A30" s="1" t="s">
        <v>24</v>
      </c>
      <c r="B30" s="11"/>
      <c r="C30" s="12"/>
      <c r="D30" s="12"/>
      <c r="E30" s="12"/>
      <c r="F30" s="12"/>
      <c r="G30" s="13" t="s">
        <v>128</v>
      </c>
      <c r="H30" s="26">
        <v>110</v>
      </c>
      <c r="I30" s="26" t="s">
        <v>112</v>
      </c>
      <c r="J30" s="26">
        <v>7.95</v>
      </c>
      <c r="K30" s="29">
        <f t="shared" si="1"/>
        <v>72.27272727272728</v>
      </c>
      <c r="L30" s="15"/>
      <c r="M30" s="15"/>
    </row>
    <row r="31" spans="1:13" x14ac:dyDescent="0.25">
      <c r="A31" s="1" t="s">
        <v>25</v>
      </c>
      <c r="B31" s="11" t="s">
        <v>96</v>
      </c>
      <c r="C31" s="12">
        <v>160</v>
      </c>
      <c r="D31" s="12" t="s">
        <v>147</v>
      </c>
      <c r="E31" s="12">
        <v>34.950000000000003</v>
      </c>
      <c r="F31" s="12">
        <f t="shared" si="0"/>
        <v>218.4375</v>
      </c>
      <c r="G31" s="13" t="s">
        <v>56</v>
      </c>
      <c r="H31" s="26">
        <v>320</v>
      </c>
      <c r="I31" s="26" t="s">
        <v>150</v>
      </c>
      <c r="J31" s="26">
        <v>17.95</v>
      </c>
      <c r="K31" s="29">
        <f t="shared" si="1"/>
        <v>56.09375</v>
      </c>
      <c r="L31" s="15">
        <f t="shared" si="2"/>
        <v>162.34375</v>
      </c>
      <c r="M31" s="15">
        <f t="shared" si="3"/>
        <v>289.41504178272976</v>
      </c>
    </row>
    <row r="32" spans="1:13" x14ac:dyDescent="0.25">
      <c r="A32" s="1" t="s">
        <v>26</v>
      </c>
      <c r="B32" s="11"/>
      <c r="C32" s="12"/>
      <c r="D32" s="12"/>
      <c r="E32" s="12"/>
      <c r="F32" s="12"/>
      <c r="G32" s="13" t="s">
        <v>151</v>
      </c>
      <c r="H32" s="26">
        <v>200</v>
      </c>
      <c r="I32" s="26" t="s">
        <v>152</v>
      </c>
      <c r="J32" s="26">
        <v>19.95</v>
      </c>
      <c r="K32" s="29">
        <f t="shared" si="1"/>
        <v>99.749999999999986</v>
      </c>
      <c r="L32" s="15"/>
      <c r="M32" s="15"/>
    </row>
    <row r="33" spans="1:13" x14ac:dyDescent="0.25">
      <c r="A33" s="1" t="s">
        <v>27</v>
      </c>
      <c r="B33" s="11" t="s">
        <v>153</v>
      </c>
      <c r="C33" s="12">
        <v>115</v>
      </c>
      <c r="D33" s="12" t="s">
        <v>154</v>
      </c>
      <c r="E33" s="12">
        <v>39.950000000000003</v>
      </c>
      <c r="F33" s="12">
        <f t="shared" si="0"/>
        <v>347.39130434782612</v>
      </c>
      <c r="G33" s="13" t="s">
        <v>155</v>
      </c>
      <c r="H33" s="26">
        <v>125</v>
      </c>
      <c r="I33" s="26" t="s">
        <v>156</v>
      </c>
      <c r="J33" s="26">
        <v>16.95</v>
      </c>
      <c r="K33" s="29">
        <f t="shared" si="1"/>
        <v>135.6</v>
      </c>
      <c r="L33" s="15">
        <f t="shared" si="2"/>
        <v>211.79130434782613</v>
      </c>
      <c r="M33" s="15">
        <f t="shared" si="3"/>
        <v>156.18827754264464</v>
      </c>
    </row>
    <row r="36" spans="1:13" x14ac:dyDescent="0.25">
      <c r="A36" t="s">
        <v>157</v>
      </c>
    </row>
    <row r="37" spans="1:13" x14ac:dyDescent="0.25">
      <c r="A37" t="s">
        <v>158</v>
      </c>
    </row>
    <row r="38" spans="1:13" x14ac:dyDescent="0.25">
      <c r="A38" t="s">
        <v>159</v>
      </c>
    </row>
    <row r="39" spans="1:13" x14ac:dyDescent="0.25">
      <c r="A39" t="s">
        <v>160</v>
      </c>
    </row>
  </sheetData>
  <sheetProtection algorithmName="SHA-512" hashValue="fMgqdExUvo7Pz3PrSQJUCD1o5J2a+gkqrnGu++ZZGRpFC5/5HRbiZaFnyag5AzovPZQC6adkl7yJzoTNXBDzWw==" saltValue="PrYyB5kct9DCoag0wOfyWw==" spinCount="100000" sheet="1" objects="1" scenarios="1"/>
  <mergeCells count="13">
    <mergeCell ref="A4:A6"/>
    <mergeCell ref="B4:F4"/>
    <mergeCell ref="G4:K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workbookViewId="0">
      <selection activeCell="G10" sqref="G10"/>
    </sheetView>
  </sheetViews>
  <sheetFormatPr defaultColWidth="17.28515625" defaultRowHeight="15" x14ac:dyDescent="0.25"/>
  <cols>
    <col min="1" max="1" width="18" style="31" bestFit="1" customWidth="1"/>
    <col min="2" max="2" width="14.140625" style="31" bestFit="1" customWidth="1"/>
    <col min="3" max="6" width="9.28515625" style="31" customWidth="1"/>
    <col min="7" max="7" width="12.5703125" style="31" bestFit="1" customWidth="1"/>
    <col min="8" max="10" width="9.28515625" style="31" customWidth="1"/>
    <col min="11" max="11" width="7.7109375" style="31" bestFit="1" customWidth="1"/>
    <col min="12" max="12" width="12.5703125" style="31" bestFit="1" customWidth="1"/>
    <col min="13" max="13" width="12" style="31" customWidth="1"/>
    <col min="14" max="14" width="7.5703125" style="31" customWidth="1"/>
    <col min="15" max="16384" width="17.28515625" style="31"/>
  </cols>
  <sheetData>
    <row r="1" spans="1:14" ht="14.25" customHeight="1" x14ac:dyDescent="0.25">
      <c r="A1" s="144" t="s">
        <v>359</v>
      </c>
      <c r="B1" s="142"/>
      <c r="C1" s="142"/>
      <c r="D1" s="142"/>
      <c r="E1" s="30"/>
      <c r="F1" s="30"/>
      <c r="G1" s="18"/>
      <c r="H1" s="18"/>
      <c r="I1" s="18"/>
      <c r="J1" s="18"/>
      <c r="K1" s="18"/>
      <c r="L1" s="18"/>
      <c r="M1" s="18"/>
      <c r="N1" s="18"/>
    </row>
    <row r="2" spans="1:14" ht="14.25" customHeight="1" x14ac:dyDescent="0.25">
      <c r="A2" s="144"/>
      <c r="B2" s="142"/>
      <c r="C2" s="142"/>
      <c r="D2" s="142"/>
      <c r="E2" s="30"/>
      <c r="F2" s="30"/>
      <c r="G2" s="18"/>
      <c r="H2" s="18"/>
      <c r="I2" s="18"/>
      <c r="J2" s="18"/>
      <c r="K2" s="18"/>
      <c r="L2" s="18"/>
      <c r="M2" s="18"/>
      <c r="N2" s="18"/>
    </row>
    <row r="3" spans="1:14" ht="14.25" customHeight="1" x14ac:dyDescent="0.25">
      <c r="A3" s="145"/>
      <c r="B3" s="146"/>
      <c r="C3" s="146"/>
      <c r="D3" s="146"/>
      <c r="E3" s="30"/>
      <c r="F3" s="30"/>
      <c r="G3" s="18"/>
      <c r="H3" s="18"/>
      <c r="I3" s="18"/>
      <c r="J3" s="18"/>
      <c r="K3" s="18"/>
      <c r="L3" s="18"/>
      <c r="M3" s="18"/>
      <c r="N3" s="18"/>
    </row>
    <row r="4" spans="1:14" ht="14.25" customHeight="1" x14ac:dyDescent="0.25">
      <c r="A4" s="220" t="s">
        <v>30</v>
      </c>
      <c r="B4" s="223" t="s">
        <v>31</v>
      </c>
      <c r="C4" s="224"/>
      <c r="D4" s="224"/>
      <c r="E4" s="224"/>
      <c r="F4" s="225"/>
      <c r="G4" s="236" t="s">
        <v>32</v>
      </c>
      <c r="H4" s="237"/>
      <c r="I4" s="237"/>
      <c r="J4" s="237"/>
      <c r="K4" s="238"/>
      <c r="L4" s="226" t="s">
        <v>33</v>
      </c>
      <c r="M4" s="226" t="s">
        <v>57</v>
      </c>
      <c r="N4" s="18"/>
    </row>
    <row r="5" spans="1:14" ht="14.25" customHeight="1" x14ac:dyDescent="0.25">
      <c r="A5" s="221"/>
      <c r="B5" s="227" t="s">
        <v>35</v>
      </c>
      <c r="C5" s="223" t="s">
        <v>36</v>
      </c>
      <c r="D5" s="228"/>
      <c r="E5" s="227" t="s">
        <v>37</v>
      </c>
      <c r="F5" s="229" t="s">
        <v>38</v>
      </c>
      <c r="G5" s="231" t="s">
        <v>35</v>
      </c>
      <c r="H5" s="233" t="s">
        <v>36</v>
      </c>
      <c r="I5" s="232"/>
      <c r="J5" s="234" t="s">
        <v>37</v>
      </c>
      <c r="K5" s="235" t="s">
        <v>38</v>
      </c>
      <c r="L5" s="226"/>
      <c r="M5" s="226"/>
      <c r="N5" s="18"/>
    </row>
    <row r="6" spans="1:14" ht="28.5" customHeight="1" x14ac:dyDescent="0.25">
      <c r="A6" s="222"/>
      <c r="B6" s="222"/>
      <c r="C6" s="32" t="s">
        <v>39</v>
      </c>
      <c r="D6" s="32" t="s">
        <v>40</v>
      </c>
      <c r="E6" s="222"/>
      <c r="F6" s="230"/>
      <c r="G6" s="232"/>
      <c r="H6" s="33" t="s">
        <v>39</v>
      </c>
      <c r="I6" s="34" t="s">
        <v>40</v>
      </c>
      <c r="J6" s="232"/>
      <c r="K6" s="235"/>
      <c r="L6" s="226"/>
      <c r="M6" s="226"/>
      <c r="N6" s="18"/>
    </row>
    <row r="7" spans="1:14" ht="14.25" customHeight="1" x14ac:dyDescent="0.25">
      <c r="A7" s="35" t="s">
        <v>1</v>
      </c>
      <c r="B7" s="36" t="s">
        <v>81</v>
      </c>
      <c r="C7" s="37">
        <v>260</v>
      </c>
      <c r="D7" s="37">
        <v>4</v>
      </c>
      <c r="E7" s="37">
        <v>34.950000000000003</v>
      </c>
      <c r="F7" s="38">
        <f>E7/C7*1000</f>
        <v>134.42307692307693</v>
      </c>
      <c r="G7" s="39" t="s">
        <v>81</v>
      </c>
      <c r="H7" s="40">
        <v>500</v>
      </c>
      <c r="I7" s="40">
        <v>10</v>
      </c>
      <c r="J7" s="40">
        <v>19.95</v>
      </c>
      <c r="K7" s="41">
        <f>J7/H7*1000</f>
        <v>39.9</v>
      </c>
      <c r="L7" s="42">
        <f>SUM(F7-K7)</f>
        <v>94.523076923076928</v>
      </c>
      <c r="M7" s="42">
        <f>(F7-K7)/K7*100</f>
        <v>236.89994216310009</v>
      </c>
      <c r="N7" s="18"/>
    </row>
    <row r="8" spans="1:14" ht="14.25" customHeight="1" x14ac:dyDescent="0.25">
      <c r="A8" s="35" t="s">
        <v>2</v>
      </c>
      <c r="B8" s="36"/>
      <c r="C8" s="37"/>
      <c r="D8" s="37"/>
      <c r="E8" s="37"/>
      <c r="F8" s="38"/>
      <c r="G8" s="39"/>
      <c r="H8" s="40"/>
      <c r="I8" s="40"/>
      <c r="J8" s="40"/>
      <c r="K8" s="41"/>
      <c r="L8" s="42"/>
      <c r="M8" s="42"/>
      <c r="N8" s="18"/>
    </row>
    <row r="9" spans="1:14" ht="14.25" customHeight="1" x14ac:dyDescent="0.25">
      <c r="A9" s="35" t="s">
        <v>3</v>
      </c>
      <c r="B9" s="36" t="s">
        <v>116</v>
      </c>
      <c r="C9" s="37">
        <v>500</v>
      </c>
      <c r="D9" s="37">
        <v>2</v>
      </c>
      <c r="E9" s="37">
        <v>49.95</v>
      </c>
      <c r="F9" s="38">
        <f t="shared" ref="F9:F33" si="0">E9/C9*1000</f>
        <v>99.9</v>
      </c>
      <c r="G9" s="39" t="s">
        <v>117</v>
      </c>
      <c r="H9" s="40">
        <v>275</v>
      </c>
      <c r="I9" s="40">
        <v>1</v>
      </c>
      <c r="J9" s="40">
        <v>14.94</v>
      </c>
      <c r="K9" s="41">
        <f t="shared" ref="K9:K33" si="1">J9/H9*1000</f>
        <v>54.327272727272721</v>
      </c>
      <c r="L9" s="42">
        <f t="shared" ref="L9:L33" si="2">SUM(F9-K9)</f>
        <v>45.572727272727285</v>
      </c>
      <c r="M9" s="42">
        <f t="shared" ref="M9:M33" si="3">(F9-K9)/K9*100</f>
        <v>83.885542168674732</v>
      </c>
      <c r="N9" s="18"/>
    </row>
    <row r="10" spans="1:14" ht="14.25" customHeight="1" x14ac:dyDescent="0.25">
      <c r="A10" s="35" t="s">
        <v>4</v>
      </c>
      <c r="B10" s="36" t="s">
        <v>161</v>
      </c>
      <c r="C10" s="37">
        <v>200</v>
      </c>
      <c r="D10" s="37"/>
      <c r="E10" s="37">
        <v>34.950000000000003</v>
      </c>
      <c r="F10" s="38">
        <f t="shared" si="0"/>
        <v>174.75000000000003</v>
      </c>
      <c r="G10" s="39" t="s">
        <v>71</v>
      </c>
      <c r="H10" s="40">
        <v>500</v>
      </c>
      <c r="I10" s="40"/>
      <c r="J10" s="40">
        <v>29.95</v>
      </c>
      <c r="K10" s="41">
        <f t="shared" si="1"/>
        <v>59.9</v>
      </c>
      <c r="L10" s="42">
        <f t="shared" si="2"/>
        <v>114.85000000000002</v>
      </c>
      <c r="M10" s="42">
        <f t="shared" si="3"/>
        <v>191.73622704507517</v>
      </c>
      <c r="N10" s="18"/>
    </row>
    <row r="11" spans="1:14" ht="14.25" customHeight="1" x14ac:dyDescent="0.25">
      <c r="A11" s="35" t="s">
        <v>5</v>
      </c>
      <c r="B11" s="36" t="s">
        <v>43</v>
      </c>
      <c r="C11" s="37">
        <v>150</v>
      </c>
      <c r="D11" s="37">
        <v>2</v>
      </c>
      <c r="E11" s="37">
        <v>24.95</v>
      </c>
      <c r="F11" s="38">
        <f t="shared" si="0"/>
        <v>166.33333333333334</v>
      </c>
      <c r="G11" s="39" t="s">
        <v>128</v>
      </c>
      <c r="H11" s="40">
        <v>600</v>
      </c>
      <c r="I11" s="40">
        <v>20</v>
      </c>
      <c r="J11" s="40">
        <v>6.5</v>
      </c>
      <c r="K11" s="41">
        <f t="shared" si="1"/>
        <v>10.833333333333334</v>
      </c>
      <c r="L11" s="42"/>
      <c r="M11" s="42"/>
      <c r="N11" s="18"/>
    </row>
    <row r="12" spans="1:14" ht="14.25" customHeight="1" x14ac:dyDescent="0.25">
      <c r="A12" s="35" t="s">
        <v>6</v>
      </c>
      <c r="B12" s="36" t="s">
        <v>162</v>
      </c>
      <c r="C12" s="37">
        <v>240</v>
      </c>
      <c r="D12" s="37">
        <v>4</v>
      </c>
      <c r="E12" s="37">
        <v>34.950000000000003</v>
      </c>
      <c r="F12" s="38">
        <f t="shared" si="0"/>
        <v>145.625</v>
      </c>
      <c r="G12" s="39" t="s">
        <v>81</v>
      </c>
      <c r="H12" s="40">
        <v>625</v>
      </c>
      <c r="I12" s="40">
        <v>10</v>
      </c>
      <c r="J12" s="40">
        <v>19.95</v>
      </c>
      <c r="K12" s="41">
        <f t="shared" si="1"/>
        <v>31.919999999999998</v>
      </c>
      <c r="L12" s="42">
        <f t="shared" si="2"/>
        <v>113.705</v>
      </c>
      <c r="M12" s="42">
        <f t="shared" si="3"/>
        <v>356.218671679198</v>
      </c>
      <c r="N12" s="18"/>
    </row>
    <row r="13" spans="1:14" ht="14.25" customHeight="1" x14ac:dyDescent="0.25">
      <c r="A13" s="35" t="s">
        <v>62</v>
      </c>
      <c r="B13" s="36" t="s">
        <v>116</v>
      </c>
      <c r="C13" s="37">
        <v>500</v>
      </c>
      <c r="D13" s="37">
        <v>13</v>
      </c>
      <c r="E13" s="37">
        <v>34.950000000000003</v>
      </c>
      <c r="F13" s="38">
        <f t="shared" si="0"/>
        <v>69.900000000000006</v>
      </c>
      <c r="G13" s="39" t="s">
        <v>163</v>
      </c>
      <c r="H13" s="40">
        <v>800</v>
      </c>
      <c r="I13" s="40">
        <v>20</v>
      </c>
      <c r="J13" s="40">
        <v>12</v>
      </c>
      <c r="K13" s="41">
        <f t="shared" si="1"/>
        <v>15</v>
      </c>
      <c r="L13" s="42">
        <f t="shared" si="2"/>
        <v>54.900000000000006</v>
      </c>
      <c r="M13" s="42">
        <f t="shared" si="3"/>
        <v>366.00000000000006</v>
      </c>
      <c r="N13" s="18"/>
    </row>
    <row r="14" spans="1:14" ht="14.25" customHeight="1" x14ac:dyDescent="0.25">
      <c r="A14" s="35" t="s">
        <v>8</v>
      </c>
      <c r="B14" s="36" t="s">
        <v>164</v>
      </c>
      <c r="C14" s="37">
        <v>500</v>
      </c>
      <c r="D14" s="37"/>
      <c r="E14" s="37">
        <v>32.950000000000003</v>
      </c>
      <c r="F14" s="38">
        <f t="shared" si="0"/>
        <v>65.900000000000006</v>
      </c>
      <c r="G14" s="39" t="s">
        <v>165</v>
      </c>
      <c r="H14" s="40">
        <v>1000</v>
      </c>
      <c r="I14" s="40"/>
      <c r="J14" s="40">
        <v>15.95</v>
      </c>
      <c r="K14" s="41">
        <f t="shared" si="1"/>
        <v>15.95</v>
      </c>
      <c r="L14" s="42">
        <f t="shared" si="2"/>
        <v>49.95</v>
      </c>
      <c r="M14" s="42">
        <f t="shared" si="3"/>
        <v>313.166144200627</v>
      </c>
      <c r="N14" s="18"/>
    </row>
    <row r="15" spans="1:14" ht="14.25" customHeight="1" x14ac:dyDescent="0.25">
      <c r="A15" s="35" t="s">
        <v>9</v>
      </c>
      <c r="B15" s="36" t="s">
        <v>162</v>
      </c>
      <c r="C15" s="37">
        <v>240</v>
      </c>
      <c r="D15" s="37">
        <v>4</v>
      </c>
      <c r="E15" s="37">
        <v>34.950000000000003</v>
      </c>
      <c r="F15" s="38">
        <f t="shared" si="0"/>
        <v>145.625</v>
      </c>
      <c r="G15" s="39" t="s">
        <v>166</v>
      </c>
      <c r="H15" s="40">
        <v>225</v>
      </c>
      <c r="I15" s="40">
        <v>9</v>
      </c>
      <c r="J15" s="40">
        <v>11.95</v>
      </c>
      <c r="K15" s="41">
        <f t="shared" si="1"/>
        <v>53.111111111111107</v>
      </c>
      <c r="L15" s="42">
        <f t="shared" si="2"/>
        <v>92.513888888888886</v>
      </c>
      <c r="M15" s="42">
        <f t="shared" si="3"/>
        <v>174.18933054393307</v>
      </c>
      <c r="N15" s="18"/>
    </row>
    <row r="16" spans="1:14" ht="14.25" customHeight="1" x14ac:dyDescent="0.25">
      <c r="A16" s="35" t="s">
        <v>10</v>
      </c>
      <c r="B16" s="36" t="s">
        <v>46</v>
      </c>
      <c r="C16" s="37">
        <v>150</v>
      </c>
      <c r="D16" s="37">
        <v>20</v>
      </c>
      <c r="E16" s="37">
        <v>24.95</v>
      </c>
      <c r="F16" s="38">
        <f t="shared" si="0"/>
        <v>166.33333333333334</v>
      </c>
      <c r="G16" s="39" t="s">
        <v>167</v>
      </c>
      <c r="H16" s="40">
        <v>300</v>
      </c>
      <c r="I16" s="40">
        <v>25</v>
      </c>
      <c r="J16" s="40">
        <v>19.95</v>
      </c>
      <c r="K16" s="41">
        <f t="shared" si="1"/>
        <v>66.5</v>
      </c>
      <c r="L16" s="42">
        <f t="shared" si="2"/>
        <v>99.833333333333343</v>
      </c>
      <c r="M16" s="42">
        <f t="shared" si="3"/>
        <v>150.12531328320804</v>
      </c>
      <c r="N16" s="18"/>
    </row>
    <row r="17" spans="1:14" ht="14.25" customHeight="1" x14ac:dyDescent="0.25">
      <c r="A17" s="35" t="s">
        <v>11</v>
      </c>
      <c r="B17" s="36" t="s">
        <v>123</v>
      </c>
      <c r="C17" s="37">
        <v>170</v>
      </c>
      <c r="D17" s="37">
        <v>10</v>
      </c>
      <c r="E17" s="37">
        <v>42.95</v>
      </c>
      <c r="F17" s="38">
        <f t="shared" si="0"/>
        <v>252.64705882352945</v>
      </c>
      <c r="G17" s="39" t="s">
        <v>75</v>
      </c>
      <c r="H17" s="40">
        <v>275</v>
      </c>
      <c r="I17" s="40"/>
      <c r="J17" s="40">
        <v>15</v>
      </c>
      <c r="K17" s="41">
        <f t="shared" si="1"/>
        <v>54.54545454545454</v>
      </c>
      <c r="L17" s="42">
        <f t="shared" si="2"/>
        <v>198.10160427807492</v>
      </c>
      <c r="M17" s="42">
        <f t="shared" si="3"/>
        <v>363.18627450980404</v>
      </c>
      <c r="N17" s="18"/>
    </row>
    <row r="18" spans="1:14" ht="14.25" customHeight="1" x14ac:dyDescent="0.25">
      <c r="A18" s="35" t="s">
        <v>12</v>
      </c>
      <c r="B18" s="36"/>
      <c r="C18" s="37"/>
      <c r="D18" s="37"/>
      <c r="E18" s="37"/>
      <c r="F18" s="38"/>
      <c r="G18" s="39"/>
      <c r="H18" s="40"/>
      <c r="I18" s="40"/>
      <c r="J18" s="40"/>
      <c r="K18" s="41"/>
      <c r="L18" s="42"/>
      <c r="M18" s="42"/>
      <c r="N18" s="18"/>
    </row>
    <row r="19" spans="1:14" ht="14.25" customHeight="1" x14ac:dyDescent="0.25">
      <c r="A19" s="35" t="s">
        <v>13</v>
      </c>
      <c r="B19" s="36" t="s">
        <v>43</v>
      </c>
      <c r="C19" s="37">
        <v>250</v>
      </c>
      <c r="D19" s="37"/>
      <c r="E19" s="37">
        <v>42.95</v>
      </c>
      <c r="F19" s="38">
        <f t="shared" si="0"/>
        <v>171.8</v>
      </c>
      <c r="G19" s="39" t="s">
        <v>117</v>
      </c>
      <c r="H19" s="40">
        <v>500</v>
      </c>
      <c r="I19" s="40"/>
      <c r="J19" s="40">
        <v>16.95</v>
      </c>
      <c r="K19" s="41">
        <f t="shared" si="1"/>
        <v>33.9</v>
      </c>
      <c r="L19" s="42">
        <f t="shared" si="2"/>
        <v>137.9</v>
      </c>
      <c r="M19" s="42">
        <f t="shared" si="3"/>
        <v>406.78466076696174</v>
      </c>
      <c r="N19" s="18"/>
    </row>
    <row r="20" spans="1:14" ht="14.25" customHeight="1" x14ac:dyDescent="0.25">
      <c r="A20" s="35" t="s">
        <v>14</v>
      </c>
      <c r="B20" s="36" t="s">
        <v>168</v>
      </c>
      <c r="C20" s="37">
        <v>300</v>
      </c>
      <c r="D20" s="37"/>
      <c r="E20" s="37">
        <v>42.95</v>
      </c>
      <c r="F20" s="38">
        <f t="shared" si="0"/>
        <v>143.16666666666666</v>
      </c>
      <c r="G20" s="39" t="s">
        <v>166</v>
      </c>
      <c r="H20" s="40">
        <v>500</v>
      </c>
      <c r="I20" s="40"/>
      <c r="J20" s="40">
        <v>16.95</v>
      </c>
      <c r="K20" s="41">
        <f t="shared" si="1"/>
        <v>33.9</v>
      </c>
      <c r="L20" s="42">
        <f t="shared" si="2"/>
        <v>109.26666666666665</v>
      </c>
      <c r="M20" s="42">
        <f t="shared" si="3"/>
        <v>322.32055063913469</v>
      </c>
      <c r="N20" s="18"/>
    </row>
    <row r="21" spans="1:14" ht="14.25" customHeight="1" x14ac:dyDescent="0.25">
      <c r="A21" s="35" t="s">
        <v>15</v>
      </c>
      <c r="B21" s="36"/>
      <c r="C21" s="37"/>
      <c r="D21" s="37"/>
      <c r="E21" s="37"/>
      <c r="F21" s="38"/>
      <c r="G21" s="39"/>
      <c r="H21" s="40"/>
      <c r="I21" s="40"/>
      <c r="J21" s="40"/>
      <c r="K21" s="41"/>
      <c r="L21" s="42"/>
      <c r="M21" s="42"/>
      <c r="N21" s="18"/>
    </row>
    <row r="22" spans="1:14" ht="14.25" customHeight="1" x14ac:dyDescent="0.25">
      <c r="A22" s="35" t="s">
        <v>16</v>
      </c>
      <c r="B22" s="36" t="s">
        <v>53</v>
      </c>
      <c r="C22" s="37">
        <v>300</v>
      </c>
      <c r="D22" s="37"/>
      <c r="E22" s="37">
        <v>29.95</v>
      </c>
      <c r="F22" s="38">
        <f t="shared" si="0"/>
        <v>99.833333333333329</v>
      </c>
      <c r="G22" s="39" t="s">
        <v>54</v>
      </c>
      <c r="H22" s="40">
        <v>400</v>
      </c>
      <c r="I22" s="40"/>
      <c r="J22" s="40">
        <v>24.95</v>
      </c>
      <c r="K22" s="41">
        <f t="shared" si="1"/>
        <v>62.375</v>
      </c>
      <c r="L22" s="42">
        <f t="shared" si="2"/>
        <v>37.458333333333329</v>
      </c>
      <c r="M22" s="42">
        <f t="shared" si="3"/>
        <v>60.053440213760844</v>
      </c>
      <c r="N22" s="18"/>
    </row>
    <row r="23" spans="1:14" ht="14.25" customHeight="1" x14ac:dyDescent="0.25">
      <c r="A23" s="43" t="s">
        <v>17</v>
      </c>
      <c r="B23" s="36" t="s">
        <v>43</v>
      </c>
      <c r="C23" s="37">
        <v>500</v>
      </c>
      <c r="D23" s="37"/>
      <c r="E23" s="37">
        <v>35.950000000000003</v>
      </c>
      <c r="F23" s="38">
        <f t="shared" si="0"/>
        <v>71.900000000000006</v>
      </c>
      <c r="G23" s="39" t="s">
        <v>166</v>
      </c>
      <c r="H23" s="40">
        <v>1000</v>
      </c>
      <c r="I23" s="40"/>
      <c r="J23" s="40" t="s">
        <v>169</v>
      </c>
      <c r="K23" s="41">
        <f t="shared" si="1"/>
        <v>7.95</v>
      </c>
      <c r="L23" s="42">
        <f t="shared" si="2"/>
        <v>63.95</v>
      </c>
      <c r="M23" s="42">
        <f t="shared" si="3"/>
        <v>804.40251572327043</v>
      </c>
      <c r="N23" s="18"/>
    </row>
    <row r="24" spans="1:14" ht="14.25" customHeight="1" x14ac:dyDescent="0.25">
      <c r="A24" s="35" t="s">
        <v>18</v>
      </c>
      <c r="B24" s="36"/>
      <c r="C24" s="37"/>
      <c r="D24" s="37"/>
      <c r="E24" s="37"/>
      <c r="F24" s="38"/>
      <c r="G24" s="39"/>
      <c r="H24" s="40"/>
      <c r="I24" s="40"/>
      <c r="J24" s="40"/>
      <c r="K24" s="41"/>
      <c r="L24" s="42"/>
      <c r="M24" s="42"/>
      <c r="N24" s="18"/>
    </row>
    <row r="25" spans="1:14" ht="14.25" customHeight="1" x14ac:dyDescent="0.25">
      <c r="A25" s="35" t="s">
        <v>19</v>
      </c>
      <c r="B25" s="36" t="s">
        <v>170</v>
      </c>
      <c r="C25" s="37">
        <v>300</v>
      </c>
      <c r="D25" s="37">
        <v>2</v>
      </c>
      <c r="E25" s="37">
        <v>42.95</v>
      </c>
      <c r="F25" s="38">
        <f t="shared" si="0"/>
        <v>143.16666666666666</v>
      </c>
      <c r="G25" s="39" t="s">
        <v>56</v>
      </c>
      <c r="H25" s="40">
        <v>280</v>
      </c>
      <c r="I25" s="40">
        <v>4</v>
      </c>
      <c r="J25" s="40">
        <v>17.5</v>
      </c>
      <c r="K25" s="41">
        <f t="shared" si="1"/>
        <v>62.5</v>
      </c>
      <c r="L25" s="42">
        <f t="shared" si="2"/>
        <v>80.666666666666657</v>
      </c>
      <c r="M25" s="42">
        <f t="shared" si="3"/>
        <v>129.06666666666663</v>
      </c>
      <c r="N25" s="18"/>
    </row>
    <row r="26" spans="1:14" ht="14.25" customHeight="1" x14ac:dyDescent="0.25">
      <c r="A26" s="35" t="s">
        <v>20</v>
      </c>
      <c r="B26" s="36"/>
      <c r="C26" s="37"/>
      <c r="D26" s="37"/>
      <c r="E26" s="37"/>
      <c r="F26" s="38"/>
      <c r="G26" s="39"/>
      <c r="H26" s="40"/>
      <c r="I26" s="40"/>
      <c r="J26" s="40"/>
      <c r="K26" s="41"/>
      <c r="L26" s="42"/>
      <c r="M26" s="42"/>
      <c r="N26" s="18"/>
    </row>
    <row r="27" spans="1:14" ht="14.25" customHeight="1" x14ac:dyDescent="0.25">
      <c r="A27" s="35" t="s">
        <v>21</v>
      </c>
      <c r="B27" s="36" t="s">
        <v>43</v>
      </c>
      <c r="C27" s="37">
        <v>300</v>
      </c>
      <c r="D27" s="37"/>
      <c r="E27" s="37">
        <v>29.75</v>
      </c>
      <c r="F27" s="38">
        <f t="shared" si="0"/>
        <v>99.166666666666671</v>
      </c>
      <c r="G27" s="39" t="s">
        <v>166</v>
      </c>
      <c r="H27" s="40">
        <v>500</v>
      </c>
      <c r="I27" s="40"/>
      <c r="J27" s="40">
        <v>5.95</v>
      </c>
      <c r="K27" s="41">
        <f t="shared" si="1"/>
        <v>11.9</v>
      </c>
      <c r="L27" s="42">
        <f t="shared" si="2"/>
        <v>87.266666666666666</v>
      </c>
      <c r="M27" s="42">
        <f t="shared" si="3"/>
        <v>733.33333333333326</v>
      </c>
      <c r="N27" s="18"/>
    </row>
    <row r="28" spans="1:14" ht="14.25" customHeight="1" x14ac:dyDescent="0.25">
      <c r="A28" s="35" t="s">
        <v>22</v>
      </c>
      <c r="B28" s="36" t="s">
        <v>171</v>
      </c>
      <c r="C28" s="37">
        <v>100</v>
      </c>
      <c r="D28" s="37"/>
      <c r="E28" s="37">
        <v>27.95</v>
      </c>
      <c r="F28" s="38">
        <f t="shared" si="0"/>
        <v>279.49999999999994</v>
      </c>
      <c r="G28" s="39" t="s">
        <v>166</v>
      </c>
      <c r="H28" s="40">
        <v>200</v>
      </c>
      <c r="I28" s="40"/>
      <c r="J28" s="40">
        <v>5.95</v>
      </c>
      <c r="K28" s="41">
        <f t="shared" si="1"/>
        <v>29.750000000000004</v>
      </c>
      <c r="L28" s="42">
        <f t="shared" si="2"/>
        <v>249.74999999999994</v>
      </c>
      <c r="M28" s="42">
        <f t="shared" si="3"/>
        <v>839.49579831932738</v>
      </c>
      <c r="N28" s="18"/>
    </row>
    <row r="29" spans="1:14" ht="14.25" customHeight="1" x14ac:dyDescent="0.25">
      <c r="A29" s="35" t="s">
        <v>23</v>
      </c>
      <c r="B29" s="36" t="s">
        <v>127</v>
      </c>
      <c r="C29" s="37">
        <v>240</v>
      </c>
      <c r="D29" s="37">
        <v>6</v>
      </c>
      <c r="E29" s="37">
        <v>44.95</v>
      </c>
      <c r="F29" s="38">
        <f t="shared" si="0"/>
        <v>187.29166666666669</v>
      </c>
      <c r="G29" s="39" t="s">
        <v>167</v>
      </c>
      <c r="H29" s="40">
        <v>175</v>
      </c>
      <c r="I29" s="40">
        <v>16</v>
      </c>
      <c r="J29" s="40">
        <v>22.95</v>
      </c>
      <c r="K29" s="41">
        <f t="shared" si="1"/>
        <v>131.14285714285714</v>
      </c>
      <c r="L29" s="42">
        <f t="shared" si="2"/>
        <v>56.148809523809547</v>
      </c>
      <c r="M29" s="42">
        <f t="shared" si="3"/>
        <v>42.81499636891796</v>
      </c>
      <c r="N29" s="18"/>
    </row>
    <row r="30" spans="1:14" ht="14.25" customHeight="1" x14ac:dyDescent="0.25">
      <c r="A30" s="35" t="s">
        <v>24</v>
      </c>
      <c r="B30" s="36"/>
      <c r="C30" s="37"/>
      <c r="D30" s="37"/>
      <c r="E30" s="37"/>
      <c r="F30" s="38"/>
      <c r="G30" s="39"/>
      <c r="H30" s="40"/>
      <c r="I30" s="40"/>
      <c r="J30" s="40"/>
      <c r="K30" s="41"/>
      <c r="L30" s="42"/>
      <c r="M30" s="42"/>
      <c r="N30" s="18"/>
    </row>
    <row r="31" spans="1:14" ht="14.25" customHeight="1" x14ac:dyDescent="0.25">
      <c r="A31" s="35" t="s">
        <v>25</v>
      </c>
      <c r="B31" s="36" t="s">
        <v>170</v>
      </c>
      <c r="C31" s="37">
        <v>160</v>
      </c>
      <c r="D31" s="37">
        <v>2</v>
      </c>
      <c r="E31" s="37">
        <v>34.950000000000003</v>
      </c>
      <c r="F31" s="38">
        <f t="shared" si="0"/>
        <v>218.4375</v>
      </c>
      <c r="G31" s="39" t="s">
        <v>137</v>
      </c>
      <c r="H31" s="40">
        <v>370</v>
      </c>
      <c r="I31" s="40">
        <v>6</v>
      </c>
      <c r="J31" s="40">
        <v>17.95</v>
      </c>
      <c r="K31" s="41">
        <f t="shared" si="1"/>
        <v>48.513513513513509</v>
      </c>
      <c r="L31" s="42">
        <f t="shared" si="2"/>
        <v>169.92398648648648</v>
      </c>
      <c r="M31" s="42">
        <f t="shared" si="3"/>
        <v>350.26114206128136</v>
      </c>
      <c r="N31" s="18"/>
    </row>
    <row r="32" spans="1:14" ht="14.25" customHeight="1" x14ac:dyDescent="0.25">
      <c r="A32" s="35" t="s">
        <v>26</v>
      </c>
      <c r="B32" s="36"/>
      <c r="C32" s="37"/>
      <c r="D32" s="37"/>
      <c r="E32" s="37"/>
      <c r="F32" s="38"/>
      <c r="G32" s="39"/>
      <c r="H32" s="40"/>
      <c r="I32" s="40"/>
      <c r="J32" s="40"/>
      <c r="K32" s="41"/>
      <c r="L32" s="42"/>
      <c r="M32" s="42"/>
      <c r="N32" s="18"/>
    </row>
    <row r="33" spans="1:14" ht="14.25" customHeight="1" x14ac:dyDescent="0.25">
      <c r="A33" s="35" t="s">
        <v>27</v>
      </c>
      <c r="B33" s="36" t="s">
        <v>172</v>
      </c>
      <c r="C33" s="37">
        <v>115</v>
      </c>
      <c r="D33" s="37">
        <v>10</v>
      </c>
      <c r="E33" s="37">
        <v>39.950000000000003</v>
      </c>
      <c r="F33" s="38">
        <f t="shared" si="0"/>
        <v>347.39130434782612</v>
      </c>
      <c r="G33" s="39" t="s">
        <v>117</v>
      </c>
      <c r="H33" s="40">
        <v>125</v>
      </c>
      <c r="I33" s="40">
        <v>10</v>
      </c>
      <c r="J33" s="40">
        <v>16.95</v>
      </c>
      <c r="K33" s="41">
        <f t="shared" si="1"/>
        <v>135.6</v>
      </c>
      <c r="L33" s="42">
        <f t="shared" si="2"/>
        <v>211.79130434782613</v>
      </c>
      <c r="M33" s="42">
        <f t="shared" si="3"/>
        <v>156.18827754264464</v>
      </c>
      <c r="N33" s="18"/>
    </row>
    <row r="34" spans="1:14" ht="14.2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1:14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1:14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1:14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4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1:14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4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4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1:14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1:14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1:14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1:14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1:14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14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1:14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1:14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1:14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1:14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1:14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1:14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1:14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1:14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1:14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1:14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1:14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1:14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1:14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1:14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1:14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1:14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1:14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1:14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1:14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1:14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1:14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1:14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1:14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1:14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1:14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1:14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1:14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1:14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1:14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1:14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1:14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1:14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1:14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1:14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1:14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1:14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1:14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1:14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1:14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1:14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1:14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1:14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1:14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1:14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1:14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1:14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1:14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1:14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1:14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1:14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1:14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1:14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1:14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1:14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1:14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1:14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1:14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1:14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1:14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1:14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1:14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1:14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1:14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1:14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1:14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1:14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1:14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1:14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4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1:14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1:14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1:14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1:14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1:14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1:14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1:14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1:14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1:14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1:14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1:14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1:14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1:14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1:14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1:14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1:14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1:14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1:14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1:14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1:14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1:14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1:14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1:14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1:14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1:14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1:14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1:14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1:14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1:14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1:14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1:14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1:14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1:14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</sheetData>
  <sheetProtection algorithmName="SHA-512" hashValue="Nes0VSnGpOTzf7EC9f+09uZRyB9akmLtirYxBpogEehtPLy+egAz9t/T8C5LRmPyGBiA/wVoRxnujsiH5WD2mQ==" saltValue="TihDfWdYACjibgJsCfnzzQ==" spinCount="100000" sheet="1" objects="1" scenarios="1"/>
  <mergeCells count="13">
    <mergeCell ref="A4:A6"/>
    <mergeCell ref="B4:F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C2" sqref="C2"/>
    </sheetView>
  </sheetViews>
  <sheetFormatPr defaultRowHeight="15" x14ac:dyDescent="0.25"/>
  <cols>
    <col min="1" max="1" width="19" bestFit="1" customWidth="1"/>
    <col min="2" max="2" width="12.140625" bestFit="1" customWidth="1"/>
    <col min="3" max="6" width="10.5703125" customWidth="1"/>
    <col min="7" max="7" width="17" style="4" bestFit="1" customWidth="1"/>
    <col min="8" max="9" width="10.5703125" style="4" customWidth="1"/>
    <col min="10" max="10" width="10.5703125" customWidth="1"/>
    <col min="12" max="12" width="12.5703125" bestFit="1" customWidth="1"/>
  </cols>
  <sheetData>
    <row r="1" spans="1:13" x14ac:dyDescent="0.25">
      <c r="A1" s="137" t="s">
        <v>360</v>
      </c>
      <c r="B1" s="137"/>
      <c r="C1" s="137"/>
      <c r="D1" s="137"/>
    </row>
    <row r="2" spans="1:13" x14ac:dyDescent="0.25">
      <c r="A2" s="137"/>
      <c r="B2" s="137"/>
      <c r="C2" s="137"/>
      <c r="D2" s="137"/>
    </row>
    <row r="3" spans="1:13" x14ac:dyDescent="0.25">
      <c r="A3" s="139"/>
      <c r="B3" s="139"/>
      <c r="C3" s="139"/>
      <c r="D3" s="139"/>
    </row>
    <row r="4" spans="1:13" x14ac:dyDescent="0.25">
      <c r="A4" s="169" t="s">
        <v>30</v>
      </c>
      <c r="B4" s="171" t="s">
        <v>31</v>
      </c>
      <c r="C4" s="172"/>
      <c r="D4" s="172"/>
      <c r="E4" s="172"/>
      <c r="F4" s="173"/>
      <c r="G4" s="184" t="s">
        <v>32</v>
      </c>
      <c r="H4" s="184"/>
      <c r="I4" s="184"/>
      <c r="J4" s="190"/>
      <c r="K4" s="190"/>
      <c r="L4" s="178" t="s">
        <v>33</v>
      </c>
      <c r="M4" s="178" t="s">
        <v>57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79" t="s">
        <v>38</v>
      </c>
      <c r="G5" s="194" t="s">
        <v>35</v>
      </c>
      <c r="H5" s="184" t="s">
        <v>36</v>
      </c>
      <c r="I5" s="185"/>
      <c r="J5" s="188" t="s">
        <v>37</v>
      </c>
      <c r="K5" s="188" t="s">
        <v>38</v>
      </c>
      <c r="L5" s="178"/>
      <c r="M5" s="178"/>
    </row>
    <row r="6" spans="1:13" ht="30" x14ac:dyDescent="0.25">
      <c r="A6" s="170"/>
      <c r="B6" s="180"/>
      <c r="C6" s="8" t="s">
        <v>39</v>
      </c>
      <c r="D6" s="8" t="s">
        <v>40</v>
      </c>
      <c r="E6" s="180"/>
      <c r="F6" s="180"/>
      <c r="G6" s="185"/>
      <c r="H6" s="9" t="s">
        <v>39</v>
      </c>
      <c r="I6" s="10" t="s">
        <v>40</v>
      </c>
      <c r="J6" s="190"/>
      <c r="K6" s="188"/>
      <c r="L6" s="178"/>
      <c r="M6" s="178"/>
    </row>
    <row r="7" spans="1:13" x14ac:dyDescent="0.25">
      <c r="A7" s="1" t="s">
        <v>1</v>
      </c>
      <c r="B7" s="11"/>
      <c r="C7" s="20"/>
      <c r="D7" s="20"/>
      <c r="E7" s="20"/>
      <c r="F7" s="20"/>
      <c r="G7" s="13"/>
      <c r="H7" s="26"/>
      <c r="I7" s="26"/>
      <c r="J7" s="26"/>
      <c r="K7" s="26"/>
      <c r="L7" s="15"/>
      <c r="M7" s="15"/>
    </row>
    <row r="8" spans="1:13" x14ac:dyDescent="0.25">
      <c r="A8" s="1" t="s">
        <v>2</v>
      </c>
      <c r="B8" s="11" t="s">
        <v>116</v>
      </c>
      <c r="C8" s="20">
        <v>280</v>
      </c>
      <c r="D8" s="20">
        <v>4</v>
      </c>
      <c r="E8" s="20">
        <v>29.95</v>
      </c>
      <c r="F8" s="20">
        <f t="shared" ref="F8:F33" si="0">E8/C8*1000</f>
        <v>106.96428571428571</v>
      </c>
      <c r="G8" s="13" t="s">
        <v>70</v>
      </c>
      <c r="H8" s="26">
        <v>470</v>
      </c>
      <c r="I8" s="26">
        <v>8</v>
      </c>
      <c r="J8" s="26">
        <v>9</v>
      </c>
      <c r="K8" s="26">
        <f t="shared" ref="K8:K33" si="1">J8/H8*1000</f>
        <v>19.148936170212767</v>
      </c>
      <c r="L8" s="15">
        <f t="shared" ref="L8:L33" si="2">SUM(F8-K8)</f>
        <v>87.815349544072944</v>
      </c>
      <c r="M8" s="15">
        <f t="shared" ref="M8:M33" si="3">(F8-K8)/K8*100</f>
        <v>458.59126984126976</v>
      </c>
    </row>
    <row r="9" spans="1:13" x14ac:dyDescent="0.25">
      <c r="A9" s="1" t="s">
        <v>3</v>
      </c>
      <c r="B9" s="11"/>
      <c r="C9" s="20"/>
      <c r="D9" s="20"/>
      <c r="E9" s="20"/>
      <c r="F9" s="20"/>
      <c r="G9" s="13"/>
      <c r="H9" s="26"/>
      <c r="I9" s="26"/>
      <c r="J9" s="26"/>
      <c r="K9" s="26"/>
      <c r="L9" s="15"/>
      <c r="M9" s="15"/>
    </row>
    <row r="10" spans="1:13" x14ac:dyDescent="0.25">
      <c r="A10" s="1" t="s">
        <v>4</v>
      </c>
      <c r="B10" s="11"/>
      <c r="C10" s="20"/>
      <c r="D10" s="20"/>
      <c r="E10" s="20"/>
      <c r="F10" s="20"/>
      <c r="G10" s="13"/>
      <c r="H10" s="26"/>
      <c r="I10" s="26"/>
      <c r="J10" s="26"/>
      <c r="K10" s="26"/>
      <c r="L10" s="15"/>
      <c r="M10" s="15"/>
    </row>
    <row r="11" spans="1:13" x14ac:dyDescent="0.25">
      <c r="A11" s="1" t="s">
        <v>5</v>
      </c>
      <c r="B11" s="11"/>
      <c r="C11" s="20"/>
      <c r="D11" s="20"/>
      <c r="E11" s="20"/>
      <c r="F11" s="20"/>
      <c r="G11" s="13"/>
      <c r="H11" s="26"/>
      <c r="I11" s="26"/>
      <c r="J11" s="26"/>
      <c r="K11" s="26"/>
      <c r="L11" s="15"/>
      <c r="M11" s="15"/>
    </row>
    <row r="12" spans="1:13" x14ac:dyDescent="0.25">
      <c r="A12" s="1" t="s">
        <v>6</v>
      </c>
      <c r="B12" s="11"/>
      <c r="C12" s="20"/>
      <c r="D12" s="20"/>
      <c r="E12" s="20"/>
      <c r="F12" s="20"/>
      <c r="G12" s="13"/>
      <c r="H12" s="26"/>
      <c r="I12" s="26"/>
      <c r="J12" s="26"/>
      <c r="K12" s="26"/>
      <c r="L12" s="15"/>
      <c r="M12" s="15"/>
    </row>
    <row r="13" spans="1:13" x14ac:dyDescent="0.25">
      <c r="A13" s="1" t="s">
        <v>173</v>
      </c>
      <c r="B13" s="11" t="s">
        <v>174</v>
      </c>
      <c r="C13" s="20">
        <v>500</v>
      </c>
      <c r="D13" s="20"/>
      <c r="E13" s="20">
        <v>25</v>
      </c>
      <c r="F13" s="20">
        <f t="shared" si="0"/>
        <v>50</v>
      </c>
      <c r="G13" s="13" t="s">
        <v>175</v>
      </c>
      <c r="H13" s="26">
        <v>1000</v>
      </c>
      <c r="I13" s="26"/>
      <c r="J13" s="26">
        <v>9</v>
      </c>
      <c r="K13" s="26">
        <f t="shared" si="1"/>
        <v>9</v>
      </c>
      <c r="L13" s="15">
        <f t="shared" si="2"/>
        <v>41</v>
      </c>
      <c r="M13" s="15">
        <f t="shared" si="3"/>
        <v>455.55555555555554</v>
      </c>
    </row>
    <row r="14" spans="1:13" x14ac:dyDescent="0.25">
      <c r="A14" s="1" t="s">
        <v>8</v>
      </c>
      <c r="B14" s="11"/>
      <c r="C14" s="20">
        <v>1000</v>
      </c>
      <c r="D14" s="20"/>
      <c r="E14" s="20">
        <v>20</v>
      </c>
      <c r="F14" s="20">
        <f t="shared" si="0"/>
        <v>20</v>
      </c>
      <c r="G14" s="13" t="s">
        <v>176</v>
      </c>
      <c r="H14" s="26">
        <v>1000</v>
      </c>
      <c r="I14" s="26"/>
      <c r="J14" s="26">
        <v>8.9499999999999993</v>
      </c>
      <c r="K14" s="26">
        <f t="shared" si="1"/>
        <v>8.9499999999999993</v>
      </c>
      <c r="L14" s="15">
        <f t="shared" si="2"/>
        <v>11.05</v>
      </c>
      <c r="M14" s="15">
        <f t="shared" si="3"/>
        <v>123.463687150838</v>
      </c>
    </row>
    <row r="15" spans="1:13" x14ac:dyDescent="0.25">
      <c r="A15" s="1" t="s">
        <v>9</v>
      </c>
      <c r="B15" s="11"/>
      <c r="C15" s="20"/>
      <c r="D15" s="20"/>
      <c r="E15" s="20"/>
      <c r="F15" s="20"/>
      <c r="G15" s="13"/>
      <c r="H15" s="26"/>
      <c r="I15" s="26"/>
      <c r="J15" s="26"/>
      <c r="K15" s="26"/>
      <c r="L15" s="15"/>
      <c r="M15" s="15"/>
    </row>
    <row r="16" spans="1:13" x14ac:dyDescent="0.25">
      <c r="A16" s="1" t="s">
        <v>10</v>
      </c>
      <c r="B16" s="11"/>
      <c r="C16" s="20"/>
      <c r="D16" s="20"/>
      <c r="E16" s="20"/>
      <c r="F16" s="20"/>
      <c r="G16" s="13"/>
      <c r="H16" s="26"/>
      <c r="I16" s="26"/>
      <c r="J16" s="26"/>
      <c r="K16" s="26"/>
      <c r="L16" s="15"/>
      <c r="M16" s="15"/>
    </row>
    <row r="17" spans="1:13" x14ac:dyDescent="0.25">
      <c r="A17" s="1" t="s">
        <v>11</v>
      </c>
      <c r="B17" s="11"/>
      <c r="C17" s="20"/>
      <c r="D17" s="20"/>
      <c r="E17" s="20"/>
      <c r="F17" s="20"/>
      <c r="G17" s="13"/>
      <c r="H17" s="26"/>
      <c r="I17" s="26"/>
      <c r="J17" s="26"/>
      <c r="K17" s="26"/>
      <c r="L17" s="15"/>
      <c r="M17" s="15"/>
    </row>
    <row r="18" spans="1:13" x14ac:dyDescent="0.25">
      <c r="A18" s="1" t="s">
        <v>12</v>
      </c>
      <c r="B18" s="11"/>
      <c r="C18" s="20"/>
      <c r="D18" s="20"/>
      <c r="E18" s="20"/>
      <c r="F18" s="20"/>
      <c r="G18" s="13"/>
      <c r="H18" s="26"/>
      <c r="I18" s="26"/>
      <c r="J18" s="26"/>
      <c r="K18" s="26"/>
      <c r="L18" s="15"/>
      <c r="M18" s="15"/>
    </row>
    <row r="19" spans="1:13" x14ac:dyDescent="0.25">
      <c r="A19" s="1" t="s">
        <v>13</v>
      </c>
      <c r="B19" s="11"/>
      <c r="C19" s="20"/>
      <c r="D19" s="20"/>
      <c r="E19" s="20"/>
      <c r="F19" s="20"/>
      <c r="G19" s="13"/>
      <c r="H19" s="26"/>
      <c r="I19" s="26"/>
      <c r="J19" s="26"/>
      <c r="K19" s="26"/>
      <c r="L19" s="15"/>
      <c r="M19" s="15"/>
    </row>
    <row r="20" spans="1:13" x14ac:dyDescent="0.25">
      <c r="A20" s="1" t="s">
        <v>14</v>
      </c>
      <c r="B20" s="11"/>
      <c r="C20" s="20"/>
      <c r="D20" s="20"/>
      <c r="E20" s="20"/>
      <c r="F20" s="20"/>
      <c r="G20" s="13"/>
      <c r="H20" s="26"/>
      <c r="I20" s="26"/>
      <c r="J20" s="26"/>
      <c r="K20" s="26"/>
      <c r="L20" s="15"/>
      <c r="M20" s="15"/>
    </row>
    <row r="21" spans="1:13" x14ac:dyDescent="0.25">
      <c r="A21" s="1" t="s">
        <v>15</v>
      </c>
      <c r="B21" s="11" t="s">
        <v>177</v>
      </c>
      <c r="C21" s="20">
        <v>75</v>
      </c>
      <c r="D21" s="20">
        <v>3</v>
      </c>
      <c r="E21" s="20">
        <v>10</v>
      </c>
      <c r="F21" s="20">
        <f t="shared" si="0"/>
        <v>133.33333333333334</v>
      </c>
      <c r="G21" s="13" t="s">
        <v>178</v>
      </c>
      <c r="H21" s="26">
        <v>126</v>
      </c>
      <c r="I21" s="26">
        <v>6</v>
      </c>
      <c r="J21" s="26">
        <v>11</v>
      </c>
      <c r="K21" s="26">
        <f t="shared" si="1"/>
        <v>87.30158730158729</v>
      </c>
      <c r="L21" s="15">
        <f t="shared" si="2"/>
        <v>46.031746031746053</v>
      </c>
      <c r="M21" s="15">
        <f t="shared" si="3"/>
        <v>52.727272727272755</v>
      </c>
    </row>
    <row r="22" spans="1:13" x14ac:dyDescent="0.25">
      <c r="A22" s="1" t="s">
        <v>16</v>
      </c>
      <c r="B22" s="11"/>
      <c r="C22" s="20"/>
      <c r="D22" s="20"/>
      <c r="E22" s="20"/>
      <c r="F22" s="20"/>
      <c r="G22" s="13"/>
      <c r="H22" s="26"/>
      <c r="I22" s="26"/>
      <c r="J22" s="26"/>
      <c r="K22" s="26"/>
      <c r="L22" s="15"/>
      <c r="M22" s="15"/>
    </row>
    <row r="23" spans="1:13" x14ac:dyDescent="0.25">
      <c r="A23" s="2" t="s">
        <v>17</v>
      </c>
      <c r="B23" s="11"/>
      <c r="C23" s="20"/>
      <c r="D23" s="20"/>
      <c r="E23" s="20"/>
      <c r="F23" s="20"/>
      <c r="G23" s="13"/>
      <c r="H23" s="26"/>
      <c r="I23" s="26"/>
      <c r="J23" s="26"/>
      <c r="K23" s="26"/>
      <c r="L23" s="15"/>
      <c r="M23" s="15"/>
    </row>
    <row r="24" spans="1:13" x14ac:dyDescent="0.25">
      <c r="A24" s="1" t="s">
        <v>18</v>
      </c>
      <c r="B24" s="11"/>
      <c r="C24" s="20"/>
      <c r="D24" s="20"/>
      <c r="E24" s="20"/>
      <c r="F24" s="20"/>
      <c r="G24" s="13"/>
      <c r="H24" s="26"/>
      <c r="I24" s="26"/>
      <c r="J24" s="26"/>
      <c r="K24" s="26"/>
      <c r="L24" s="15"/>
      <c r="M24" s="15"/>
    </row>
    <row r="25" spans="1:13" x14ac:dyDescent="0.25">
      <c r="A25" s="1" t="s">
        <v>179</v>
      </c>
      <c r="B25" s="11" t="s">
        <v>180</v>
      </c>
      <c r="C25" s="20">
        <v>349</v>
      </c>
      <c r="D25" s="20">
        <v>1</v>
      </c>
      <c r="E25" s="20">
        <v>32.950000000000003</v>
      </c>
      <c r="F25" s="20">
        <f t="shared" si="0"/>
        <v>94.41260744985675</v>
      </c>
      <c r="G25" s="13" t="s">
        <v>181</v>
      </c>
      <c r="H25" s="26">
        <v>478</v>
      </c>
      <c r="I25" s="26">
        <v>1</v>
      </c>
      <c r="J25" s="26">
        <v>20</v>
      </c>
      <c r="K25" s="26">
        <f t="shared" si="1"/>
        <v>41.841004184100413</v>
      </c>
      <c r="L25" s="15">
        <f t="shared" si="2"/>
        <v>52.571603265756337</v>
      </c>
      <c r="M25" s="15">
        <f t="shared" si="3"/>
        <v>125.64613180515767</v>
      </c>
    </row>
    <row r="26" spans="1:13" x14ac:dyDescent="0.25">
      <c r="A26" s="1" t="s">
        <v>20</v>
      </c>
      <c r="B26" s="11" t="s">
        <v>116</v>
      </c>
      <c r="C26" s="20">
        <v>220</v>
      </c>
      <c r="D26" s="20">
        <v>5</v>
      </c>
      <c r="E26" s="20">
        <v>25</v>
      </c>
      <c r="F26" s="20">
        <f t="shared" si="0"/>
        <v>113.63636363636363</v>
      </c>
      <c r="G26" s="13"/>
      <c r="H26" s="26"/>
      <c r="I26" s="26"/>
      <c r="J26" s="26"/>
      <c r="K26" s="26"/>
      <c r="L26" s="15"/>
      <c r="M26" s="15"/>
    </row>
    <row r="27" spans="1:13" x14ac:dyDescent="0.25">
      <c r="A27" s="1" t="s">
        <v>21</v>
      </c>
      <c r="B27" s="11" t="s">
        <v>182</v>
      </c>
      <c r="C27" s="20">
        <v>250</v>
      </c>
      <c r="D27" s="20"/>
      <c r="E27" s="20">
        <v>2.95</v>
      </c>
      <c r="F27" s="20">
        <f t="shared" si="0"/>
        <v>11.8</v>
      </c>
      <c r="G27" s="13" t="s">
        <v>183</v>
      </c>
      <c r="H27" s="26">
        <v>500</v>
      </c>
      <c r="I27" s="26"/>
      <c r="J27" s="26">
        <v>3.95</v>
      </c>
      <c r="K27" s="26">
        <f t="shared" si="1"/>
        <v>7.9</v>
      </c>
      <c r="L27" s="15">
        <f t="shared" si="2"/>
        <v>3.9000000000000004</v>
      </c>
      <c r="M27" s="15">
        <f t="shared" si="3"/>
        <v>49.367088607594937</v>
      </c>
    </row>
    <row r="28" spans="1:13" x14ac:dyDescent="0.25">
      <c r="A28" s="1" t="s">
        <v>22</v>
      </c>
      <c r="B28" s="11"/>
      <c r="C28" s="20"/>
      <c r="D28" s="20"/>
      <c r="E28" s="20"/>
      <c r="F28" s="20"/>
      <c r="G28" s="13"/>
      <c r="H28" s="26"/>
      <c r="I28" s="26"/>
      <c r="J28" s="26"/>
      <c r="K28" s="26"/>
      <c r="L28" s="15"/>
      <c r="M28" s="15"/>
    </row>
    <row r="29" spans="1:13" x14ac:dyDescent="0.25">
      <c r="A29" s="1" t="s">
        <v>23</v>
      </c>
      <c r="B29" s="11" t="s">
        <v>184</v>
      </c>
      <c r="C29" s="20">
        <v>150</v>
      </c>
      <c r="D29" s="20"/>
      <c r="E29" s="20">
        <v>18.95</v>
      </c>
      <c r="F29" s="20">
        <f t="shared" si="0"/>
        <v>126.33333333333333</v>
      </c>
      <c r="G29" s="13" t="s">
        <v>88</v>
      </c>
      <c r="H29" s="26">
        <v>300</v>
      </c>
      <c r="I29" s="26"/>
      <c r="J29" s="26">
        <v>14</v>
      </c>
      <c r="K29" s="26">
        <f t="shared" si="1"/>
        <v>46.666666666666671</v>
      </c>
      <c r="L29" s="15">
        <f t="shared" si="2"/>
        <v>79.666666666666657</v>
      </c>
      <c r="M29" s="15">
        <f t="shared" si="3"/>
        <v>170.71428571428569</v>
      </c>
    </row>
    <row r="30" spans="1:13" x14ac:dyDescent="0.25">
      <c r="A30" s="1" t="s">
        <v>24</v>
      </c>
      <c r="B30" s="11"/>
      <c r="C30" s="20"/>
      <c r="D30" s="20"/>
      <c r="E30" s="20"/>
      <c r="F30" s="20"/>
      <c r="G30" s="13"/>
      <c r="H30" s="26"/>
      <c r="I30" s="26"/>
      <c r="J30" s="26"/>
      <c r="K30" s="26"/>
      <c r="L30" s="15"/>
      <c r="M30" s="15"/>
    </row>
    <row r="31" spans="1:13" x14ac:dyDescent="0.25">
      <c r="A31" s="1" t="s">
        <v>25</v>
      </c>
      <c r="B31" s="11"/>
      <c r="C31" s="20"/>
      <c r="D31" s="20"/>
      <c r="E31" s="20"/>
      <c r="F31" s="20"/>
      <c r="G31" s="13"/>
      <c r="H31" s="26"/>
      <c r="I31" s="26"/>
      <c r="J31" s="26"/>
      <c r="K31" s="26"/>
      <c r="L31" s="15"/>
      <c r="M31" s="15"/>
    </row>
    <row r="32" spans="1:13" x14ac:dyDescent="0.25">
      <c r="A32" s="1" t="s">
        <v>26</v>
      </c>
      <c r="B32" s="11"/>
      <c r="C32" s="20"/>
      <c r="D32" s="20"/>
      <c r="E32" s="20"/>
      <c r="F32" s="20"/>
      <c r="G32" s="13"/>
      <c r="H32" s="26"/>
      <c r="I32" s="26"/>
      <c r="J32" s="26"/>
      <c r="K32" s="26"/>
      <c r="L32" s="15"/>
      <c r="M32" s="15"/>
    </row>
    <row r="33" spans="1:13" x14ac:dyDescent="0.25">
      <c r="A33" s="1" t="s">
        <v>185</v>
      </c>
      <c r="B33" s="11" t="s">
        <v>186</v>
      </c>
      <c r="C33" s="20">
        <v>600</v>
      </c>
      <c r="D33" s="20">
        <v>4</v>
      </c>
      <c r="E33" s="20">
        <v>29.95</v>
      </c>
      <c r="F33" s="20">
        <f t="shared" si="0"/>
        <v>49.916666666666664</v>
      </c>
      <c r="G33" s="13" t="s">
        <v>187</v>
      </c>
      <c r="H33" s="26">
        <v>556</v>
      </c>
      <c r="I33" s="26"/>
      <c r="J33" s="26">
        <v>17.71</v>
      </c>
      <c r="K33" s="26">
        <f t="shared" si="1"/>
        <v>31.852517985611513</v>
      </c>
      <c r="L33" s="15">
        <f t="shared" si="2"/>
        <v>18.064148681055151</v>
      </c>
      <c r="M33" s="15">
        <f t="shared" si="3"/>
        <v>56.711838885751909</v>
      </c>
    </row>
  </sheetData>
  <sheetProtection algorithmName="SHA-512" hashValue="lXWEsRx21V7g4EiayIS+N4Q+/yZisgnHRjxQKXE2y9eh3U6iRupl/Uyrwt1Kvj6VbiuICVX9POxGJ1/CCOiEuQ==" saltValue="UIxNoNKSMMQxh8hP2UtQTQ==" spinCount="100000" sheet="1" objects="1" scenarios="1"/>
  <mergeCells count="13">
    <mergeCell ref="A4:A6"/>
    <mergeCell ref="B4:F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K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D2" sqref="D2"/>
    </sheetView>
  </sheetViews>
  <sheetFormatPr defaultColWidth="15.140625" defaultRowHeight="15" x14ac:dyDescent="0.25"/>
  <cols>
    <col min="1" max="1" width="14.85546875" style="31" customWidth="1"/>
    <col min="2" max="2" width="12.140625" style="31" bestFit="1" customWidth="1"/>
    <col min="3" max="6" width="9.28515625" style="31" customWidth="1"/>
    <col min="7" max="7" width="15.7109375" style="31" bestFit="1" customWidth="1"/>
    <col min="8" max="10" width="9.28515625" style="31" customWidth="1"/>
    <col min="11" max="11" width="9.42578125" style="31" customWidth="1"/>
    <col min="12" max="12" width="12.85546875" style="31" bestFit="1" customWidth="1"/>
    <col min="13" max="13" width="12.7109375" style="31" bestFit="1" customWidth="1"/>
    <col min="14" max="28" width="7.5703125" style="31" customWidth="1"/>
    <col min="29" max="16384" width="15.140625" style="31"/>
  </cols>
  <sheetData>
    <row r="1" spans="1:13" ht="14.25" customHeight="1" x14ac:dyDescent="0.25">
      <c r="A1" s="144" t="s">
        <v>361</v>
      </c>
      <c r="B1" s="142"/>
      <c r="C1" s="142"/>
      <c r="D1" s="142"/>
      <c r="G1" s="18"/>
      <c r="H1" s="18"/>
      <c r="I1" s="18"/>
      <c r="J1" s="18"/>
      <c r="K1" s="18"/>
    </row>
    <row r="2" spans="1:13" ht="14.25" customHeight="1" x14ac:dyDescent="0.25">
      <c r="A2" s="144"/>
      <c r="B2" s="142"/>
      <c r="C2" s="142"/>
      <c r="D2" s="142"/>
      <c r="G2" s="18"/>
      <c r="H2" s="18"/>
      <c r="I2" s="18"/>
      <c r="J2" s="18"/>
      <c r="K2" s="18"/>
    </row>
    <row r="3" spans="1:13" ht="14.25" customHeight="1" x14ac:dyDescent="0.25">
      <c r="A3" s="145"/>
      <c r="B3" s="146"/>
      <c r="C3" s="146"/>
      <c r="D3" s="146"/>
      <c r="G3" s="18"/>
      <c r="H3" s="18"/>
      <c r="I3" s="18"/>
      <c r="J3" s="18"/>
      <c r="K3" s="18"/>
    </row>
    <row r="4" spans="1:13" ht="14.25" customHeight="1" x14ac:dyDescent="0.25">
      <c r="A4" s="220" t="s">
        <v>30</v>
      </c>
      <c r="B4" s="223" t="s">
        <v>31</v>
      </c>
      <c r="C4" s="224"/>
      <c r="D4" s="224"/>
      <c r="E4" s="224"/>
      <c r="F4" s="239"/>
      <c r="G4" s="249" t="s">
        <v>32</v>
      </c>
      <c r="H4" s="252"/>
      <c r="I4" s="252"/>
      <c r="J4" s="252"/>
      <c r="K4" s="251"/>
      <c r="L4" s="240" t="s">
        <v>33</v>
      </c>
      <c r="M4" s="191" t="s">
        <v>34</v>
      </c>
    </row>
    <row r="5" spans="1:13" ht="14.25" customHeight="1" x14ac:dyDescent="0.25">
      <c r="A5" s="221"/>
      <c r="B5" s="227" t="s">
        <v>35</v>
      </c>
      <c r="C5" s="223" t="s">
        <v>36</v>
      </c>
      <c r="D5" s="228"/>
      <c r="E5" s="227" t="s">
        <v>37</v>
      </c>
      <c r="F5" s="245" t="s">
        <v>189</v>
      </c>
      <c r="G5" s="247" t="s">
        <v>35</v>
      </c>
      <c r="H5" s="249" t="s">
        <v>36</v>
      </c>
      <c r="I5" s="248"/>
      <c r="J5" s="250" t="s">
        <v>37</v>
      </c>
      <c r="K5" s="250" t="s">
        <v>189</v>
      </c>
      <c r="L5" s="241"/>
      <c r="M5" s="243"/>
    </row>
    <row r="6" spans="1:13" ht="28.5" customHeight="1" x14ac:dyDescent="0.25">
      <c r="A6" s="222"/>
      <c r="B6" s="222"/>
      <c r="C6" s="32" t="s">
        <v>39</v>
      </c>
      <c r="D6" s="32" t="s">
        <v>40</v>
      </c>
      <c r="E6" s="222"/>
      <c r="F6" s="246"/>
      <c r="G6" s="248"/>
      <c r="H6" s="44" t="s">
        <v>39</v>
      </c>
      <c r="I6" s="45" t="s">
        <v>40</v>
      </c>
      <c r="J6" s="248"/>
      <c r="K6" s="251"/>
      <c r="L6" s="242"/>
      <c r="M6" s="244"/>
    </row>
    <row r="7" spans="1:13" ht="14.25" customHeight="1" x14ac:dyDescent="0.25">
      <c r="A7" s="35" t="s">
        <v>1</v>
      </c>
      <c r="B7" s="46" t="s">
        <v>116</v>
      </c>
      <c r="C7" s="46">
        <v>280</v>
      </c>
      <c r="D7" s="46">
        <v>4</v>
      </c>
      <c r="E7" s="46">
        <v>29.95</v>
      </c>
      <c r="F7" s="47">
        <f>E7/C7*1000</f>
        <v>106.96428571428571</v>
      </c>
      <c r="G7" s="48" t="s">
        <v>188</v>
      </c>
      <c r="H7" s="48">
        <v>600</v>
      </c>
      <c r="I7" s="48" t="s">
        <v>190</v>
      </c>
      <c r="J7" s="48">
        <v>11.75</v>
      </c>
      <c r="K7" s="49">
        <f>J7/H7*1000</f>
        <v>19.583333333333336</v>
      </c>
      <c r="L7" s="16">
        <f>SUM(F7-K7)</f>
        <v>87.38095238095238</v>
      </c>
      <c r="M7" s="16">
        <f>(F7-K7)/K7*100</f>
        <v>446.2006079027355</v>
      </c>
    </row>
    <row r="8" spans="1:13" ht="14.25" customHeight="1" x14ac:dyDescent="0.25">
      <c r="A8" s="35" t="s">
        <v>2</v>
      </c>
      <c r="B8" s="46" t="s">
        <v>116</v>
      </c>
      <c r="C8" s="46">
        <v>280</v>
      </c>
      <c r="D8" s="46">
        <v>4</v>
      </c>
      <c r="E8" s="46">
        <v>25</v>
      </c>
      <c r="F8" s="47">
        <f t="shared" ref="F8:F29" si="0">E8/C8*1000</f>
        <v>89.285714285714292</v>
      </c>
      <c r="G8" s="50"/>
      <c r="H8" s="50"/>
      <c r="I8" s="50"/>
      <c r="J8" s="50"/>
      <c r="K8" s="49"/>
      <c r="L8" s="16"/>
      <c r="M8" s="16"/>
    </row>
    <row r="9" spans="1:13" ht="14.25" customHeight="1" x14ac:dyDescent="0.25">
      <c r="A9" s="35" t="s">
        <v>3</v>
      </c>
      <c r="B9" s="46" t="s">
        <v>191</v>
      </c>
      <c r="C9" s="36"/>
      <c r="D9" s="36"/>
      <c r="E9" s="36"/>
      <c r="F9" s="47"/>
      <c r="G9" s="50"/>
      <c r="H9" s="50"/>
      <c r="I9" s="50"/>
      <c r="J9" s="50"/>
      <c r="K9" s="49"/>
      <c r="L9" s="16"/>
      <c r="M9" s="16"/>
    </row>
    <row r="10" spans="1:13" ht="14.25" customHeight="1" x14ac:dyDescent="0.25">
      <c r="A10" s="35" t="s">
        <v>4</v>
      </c>
      <c r="B10" s="46" t="s">
        <v>192</v>
      </c>
      <c r="C10" s="46">
        <v>375</v>
      </c>
      <c r="D10" s="46">
        <v>1</v>
      </c>
      <c r="E10" s="46">
        <v>20</v>
      </c>
      <c r="F10" s="47">
        <f t="shared" si="0"/>
        <v>53.333333333333336</v>
      </c>
      <c r="G10" s="48" t="s">
        <v>188</v>
      </c>
      <c r="H10" s="48">
        <v>750</v>
      </c>
      <c r="I10" s="48" t="s">
        <v>100</v>
      </c>
      <c r="J10" s="48">
        <v>17.2</v>
      </c>
      <c r="K10" s="49">
        <f t="shared" ref="K10:K29" si="1">J10/H10*1000</f>
        <v>22.933333333333334</v>
      </c>
      <c r="L10" s="16">
        <f t="shared" ref="L10:L29" si="2">SUM(F10-K10)</f>
        <v>30.400000000000002</v>
      </c>
      <c r="M10" s="16">
        <f t="shared" ref="M10:M29" si="3">(F10-K10)/K10*100</f>
        <v>132.55813953488374</v>
      </c>
    </row>
    <row r="11" spans="1:13" ht="14.25" customHeight="1" x14ac:dyDescent="0.25">
      <c r="A11" s="35" t="s">
        <v>5</v>
      </c>
      <c r="B11" s="46" t="s">
        <v>191</v>
      </c>
      <c r="C11" s="36"/>
      <c r="D11" s="36"/>
      <c r="E11" s="36"/>
      <c r="F11" s="47"/>
      <c r="G11" s="50"/>
      <c r="H11" s="50"/>
      <c r="I11" s="50"/>
      <c r="J11" s="50"/>
      <c r="K11" s="49"/>
      <c r="L11" s="16"/>
      <c r="M11" s="16"/>
    </row>
    <row r="12" spans="1:13" ht="14.25" customHeight="1" x14ac:dyDescent="0.25">
      <c r="A12" s="35" t="s">
        <v>6</v>
      </c>
      <c r="B12" s="46" t="s">
        <v>116</v>
      </c>
      <c r="C12" s="46">
        <v>280</v>
      </c>
      <c r="D12" s="46"/>
      <c r="E12" s="46">
        <v>29.95</v>
      </c>
      <c r="F12" s="47">
        <f t="shared" si="0"/>
        <v>106.96428571428571</v>
      </c>
      <c r="G12" s="48" t="s">
        <v>188</v>
      </c>
      <c r="H12" s="48">
        <v>750</v>
      </c>
      <c r="I12" s="48" t="s">
        <v>190</v>
      </c>
      <c r="J12" s="48">
        <v>9.9499999999999993</v>
      </c>
      <c r="K12" s="49">
        <f t="shared" si="1"/>
        <v>13.266666666666666</v>
      </c>
      <c r="L12" s="16">
        <f t="shared" si="2"/>
        <v>93.697619047619042</v>
      </c>
      <c r="M12" s="16">
        <f t="shared" si="3"/>
        <v>706.26346015793251</v>
      </c>
    </row>
    <row r="13" spans="1:13" ht="14.25" customHeight="1" x14ac:dyDescent="0.25">
      <c r="A13" s="35" t="s">
        <v>62</v>
      </c>
      <c r="B13" s="46" t="s">
        <v>116</v>
      </c>
      <c r="C13" s="46">
        <v>500</v>
      </c>
      <c r="D13" s="46">
        <v>1</v>
      </c>
      <c r="E13" s="46">
        <v>29.95</v>
      </c>
      <c r="F13" s="47">
        <f t="shared" si="0"/>
        <v>59.9</v>
      </c>
      <c r="G13" s="48" t="s">
        <v>193</v>
      </c>
      <c r="H13" s="48">
        <v>625</v>
      </c>
      <c r="I13" s="48" t="s">
        <v>100</v>
      </c>
      <c r="J13" s="48">
        <v>19.5</v>
      </c>
      <c r="K13" s="49">
        <f t="shared" si="1"/>
        <v>31.2</v>
      </c>
      <c r="L13" s="16">
        <f t="shared" si="2"/>
        <v>28.7</v>
      </c>
      <c r="M13" s="16">
        <f t="shared" si="3"/>
        <v>91.987179487179489</v>
      </c>
    </row>
    <row r="14" spans="1:13" ht="14.25" customHeight="1" x14ac:dyDescent="0.25">
      <c r="A14" s="35" t="s">
        <v>8</v>
      </c>
      <c r="B14" s="46" t="s">
        <v>194</v>
      </c>
      <c r="C14" s="46">
        <v>1000</v>
      </c>
      <c r="D14" s="46">
        <v>1</v>
      </c>
      <c r="E14" s="46">
        <v>20</v>
      </c>
      <c r="F14" s="47">
        <f t="shared" si="0"/>
        <v>20</v>
      </c>
      <c r="G14" s="48" t="s">
        <v>188</v>
      </c>
      <c r="H14" s="48">
        <v>1000</v>
      </c>
      <c r="I14" s="48" t="s">
        <v>195</v>
      </c>
      <c r="J14" s="48">
        <v>8.9499999999999993</v>
      </c>
      <c r="K14" s="49">
        <f t="shared" si="1"/>
        <v>8.9499999999999993</v>
      </c>
      <c r="L14" s="16">
        <f t="shared" si="2"/>
        <v>11.05</v>
      </c>
      <c r="M14" s="16">
        <f t="shared" si="3"/>
        <v>123.463687150838</v>
      </c>
    </row>
    <row r="15" spans="1:13" ht="14.25" customHeight="1" x14ac:dyDescent="0.25">
      <c r="A15" s="35" t="s">
        <v>9</v>
      </c>
      <c r="B15" s="46" t="s">
        <v>196</v>
      </c>
      <c r="C15" s="46">
        <v>700</v>
      </c>
      <c r="D15" s="46">
        <v>1</v>
      </c>
      <c r="E15" s="46">
        <v>30</v>
      </c>
      <c r="F15" s="47">
        <f t="shared" si="0"/>
        <v>42.857142857142854</v>
      </c>
      <c r="G15" s="48" t="s">
        <v>53</v>
      </c>
      <c r="H15" s="48">
        <v>700</v>
      </c>
      <c r="I15" s="48" t="s">
        <v>100</v>
      </c>
      <c r="J15" s="48">
        <v>17.95</v>
      </c>
      <c r="K15" s="49">
        <f t="shared" si="1"/>
        <v>25.642857142857142</v>
      </c>
      <c r="L15" s="16">
        <f t="shared" si="2"/>
        <v>17.214285714285712</v>
      </c>
      <c r="M15" s="16">
        <f t="shared" si="3"/>
        <v>67.130919220055702</v>
      </c>
    </row>
    <row r="16" spans="1:13" ht="14.25" customHeight="1" x14ac:dyDescent="0.25">
      <c r="A16" s="35" t="s">
        <v>10</v>
      </c>
      <c r="B16" s="46" t="s">
        <v>191</v>
      </c>
      <c r="C16" s="36"/>
      <c r="D16" s="36"/>
      <c r="E16" s="36"/>
      <c r="F16" s="47"/>
      <c r="G16" s="50"/>
      <c r="H16" s="50"/>
      <c r="I16" s="50"/>
      <c r="J16" s="50"/>
      <c r="K16" s="49"/>
      <c r="L16" s="16"/>
      <c r="M16" s="16"/>
    </row>
    <row r="17" spans="1:13" ht="14.25" customHeight="1" x14ac:dyDescent="0.25">
      <c r="A17" s="35" t="s">
        <v>11</v>
      </c>
      <c r="B17" s="46" t="s">
        <v>191</v>
      </c>
      <c r="C17" s="36"/>
      <c r="D17" s="36"/>
      <c r="E17" s="36"/>
      <c r="F17" s="47"/>
      <c r="G17" s="50"/>
      <c r="H17" s="50"/>
      <c r="I17" s="50"/>
      <c r="J17" s="50"/>
      <c r="K17" s="49"/>
      <c r="L17" s="16"/>
      <c r="M17" s="16"/>
    </row>
    <row r="18" spans="1:13" ht="14.25" customHeight="1" x14ac:dyDescent="0.25">
      <c r="A18" s="35" t="s">
        <v>12</v>
      </c>
      <c r="B18" s="46" t="s">
        <v>191</v>
      </c>
      <c r="C18" s="36"/>
      <c r="D18" s="36"/>
      <c r="E18" s="36"/>
      <c r="F18" s="47"/>
      <c r="G18" s="50"/>
      <c r="H18" s="50"/>
      <c r="I18" s="50"/>
      <c r="J18" s="50"/>
      <c r="K18" s="49"/>
      <c r="L18" s="16"/>
      <c r="M18" s="16"/>
    </row>
    <row r="19" spans="1:13" ht="14.25" customHeight="1" x14ac:dyDescent="0.25">
      <c r="A19" s="35" t="s">
        <v>13</v>
      </c>
      <c r="B19" s="46" t="s">
        <v>191</v>
      </c>
      <c r="C19" s="36"/>
      <c r="D19" s="36"/>
      <c r="E19" s="36"/>
      <c r="F19" s="47"/>
      <c r="G19" s="50"/>
      <c r="H19" s="50"/>
      <c r="I19" s="50"/>
      <c r="J19" s="50"/>
      <c r="K19" s="49"/>
      <c r="L19" s="16"/>
      <c r="M19" s="16"/>
    </row>
    <row r="20" spans="1:13" ht="14.25" customHeight="1" x14ac:dyDescent="0.25">
      <c r="A20" s="35" t="s">
        <v>14</v>
      </c>
      <c r="B20" s="46" t="s">
        <v>191</v>
      </c>
      <c r="C20" s="36"/>
      <c r="D20" s="36"/>
      <c r="E20" s="36"/>
      <c r="F20" s="47"/>
      <c r="G20" s="50"/>
      <c r="H20" s="50"/>
      <c r="I20" s="50"/>
      <c r="J20" s="50"/>
      <c r="K20" s="49"/>
      <c r="L20" s="16"/>
      <c r="M20" s="16"/>
    </row>
    <row r="21" spans="1:13" ht="14.25" customHeight="1" x14ac:dyDescent="0.25">
      <c r="A21" s="35" t="s">
        <v>15</v>
      </c>
      <c r="B21" s="46" t="s">
        <v>191</v>
      </c>
      <c r="C21" s="36"/>
      <c r="D21" s="36"/>
      <c r="E21" s="36"/>
      <c r="F21" s="47"/>
      <c r="G21" s="50"/>
      <c r="H21" s="50"/>
      <c r="I21" s="50"/>
      <c r="J21" s="50"/>
      <c r="K21" s="49"/>
      <c r="L21" s="16"/>
      <c r="M21" s="16"/>
    </row>
    <row r="22" spans="1:13" ht="14.25" customHeight="1" x14ac:dyDescent="0.25">
      <c r="A22" s="35" t="s">
        <v>16</v>
      </c>
      <c r="B22" s="46" t="s">
        <v>197</v>
      </c>
      <c r="C22" s="36"/>
      <c r="D22" s="36"/>
      <c r="E22" s="36"/>
      <c r="F22" s="47"/>
      <c r="G22" s="50"/>
      <c r="H22" s="50"/>
      <c r="I22" s="50"/>
      <c r="J22" s="50"/>
      <c r="K22" s="49"/>
      <c r="L22" s="16"/>
      <c r="M22" s="16"/>
    </row>
    <row r="23" spans="1:13" ht="14.25" customHeight="1" x14ac:dyDescent="0.25">
      <c r="A23" s="43" t="s">
        <v>17</v>
      </c>
      <c r="B23" s="46" t="s">
        <v>198</v>
      </c>
      <c r="C23" s="46">
        <v>250</v>
      </c>
      <c r="D23" s="46">
        <v>1</v>
      </c>
      <c r="E23" s="46">
        <v>14.95</v>
      </c>
      <c r="F23" s="47">
        <f t="shared" si="0"/>
        <v>59.8</v>
      </c>
      <c r="G23" s="48" t="s">
        <v>199</v>
      </c>
      <c r="H23" s="48">
        <v>500</v>
      </c>
      <c r="I23" s="48" t="s">
        <v>100</v>
      </c>
      <c r="J23" s="48">
        <v>4.5</v>
      </c>
      <c r="K23" s="49">
        <f t="shared" si="1"/>
        <v>9</v>
      </c>
      <c r="L23" s="16">
        <f t="shared" si="2"/>
        <v>50.8</v>
      </c>
      <c r="M23" s="16">
        <f t="shared" si="3"/>
        <v>564.44444444444434</v>
      </c>
    </row>
    <row r="24" spans="1:13" ht="14.25" customHeight="1" x14ac:dyDescent="0.25">
      <c r="A24" s="35" t="s">
        <v>18</v>
      </c>
      <c r="B24" s="46" t="s">
        <v>191</v>
      </c>
      <c r="C24" s="36"/>
      <c r="D24" s="36"/>
      <c r="E24" s="36"/>
      <c r="F24" s="47"/>
      <c r="G24" s="50"/>
      <c r="H24" s="50"/>
      <c r="I24" s="50"/>
      <c r="J24" s="50"/>
      <c r="K24" s="49"/>
      <c r="L24" s="16"/>
      <c r="M24" s="16"/>
    </row>
    <row r="25" spans="1:13" ht="14.25" customHeight="1" x14ac:dyDescent="0.25">
      <c r="A25" s="51" t="s">
        <v>200</v>
      </c>
      <c r="B25" s="46" t="s">
        <v>198</v>
      </c>
      <c r="C25" s="46">
        <v>400</v>
      </c>
      <c r="D25" s="46">
        <v>1</v>
      </c>
      <c r="E25" s="46">
        <v>19.95</v>
      </c>
      <c r="F25" s="47">
        <f t="shared" si="0"/>
        <v>49.874999999999993</v>
      </c>
      <c r="G25" s="48" t="s">
        <v>201</v>
      </c>
      <c r="H25" s="48">
        <v>1000</v>
      </c>
      <c r="I25" s="48" t="s">
        <v>100</v>
      </c>
      <c r="J25" s="48">
        <v>13.95</v>
      </c>
      <c r="K25" s="49">
        <f t="shared" si="1"/>
        <v>13.95</v>
      </c>
      <c r="L25" s="16">
        <f t="shared" si="2"/>
        <v>35.924999999999997</v>
      </c>
      <c r="M25" s="16">
        <f t="shared" si="3"/>
        <v>257.52688172043008</v>
      </c>
    </row>
    <row r="26" spans="1:13" ht="14.25" customHeight="1" x14ac:dyDescent="0.25">
      <c r="A26" s="35" t="s">
        <v>20</v>
      </c>
      <c r="B26" s="46" t="s">
        <v>116</v>
      </c>
      <c r="C26" s="46">
        <v>220</v>
      </c>
      <c r="D26" s="46">
        <v>5</v>
      </c>
      <c r="E26" s="46">
        <v>25</v>
      </c>
      <c r="F26" s="47">
        <f t="shared" si="0"/>
        <v>113.63636363636363</v>
      </c>
      <c r="G26" s="48" t="s">
        <v>188</v>
      </c>
      <c r="H26" s="48">
        <v>430</v>
      </c>
      <c r="I26" s="48">
        <v>14</v>
      </c>
      <c r="J26" s="48">
        <v>9.5</v>
      </c>
      <c r="K26" s="49">
        <f t="shared" si="1"/>
        <v>22.093023255813954</v>
      </c>
      <c r="L26" s="16">
        <f t="shared" si="2"/>
        <v>91.543340380549665</v>
      </c>
      <c r="M26" s="16">
        <f t="shared" si="3"/>
        <v>414.35406698564583</v>
      </c>
    </row>
    <row r="27" spans="1:13" ht="14.25" customHeight="1" x14ac:dyDescent="0.25">
      <c r="A27" s="35" t="s">
        <v>21</v>
      </c>
      <c r="B27" s="46" t="s">
        <v>191</v>
      </c>
      <c r="C27" s="36"/>
      <c r="D27" s="36"/>
      <c r="E27" s="36"/>
      <c r="F27" s="47"/>
      <c r="G27" s="50"/>
      <c r="H27" s="50"/>
      <c r="I27" s="50"/>
      <c r="J27" s="50"/>
      <c r="K27" s="49"/>
      <c r="L27" s="16"/>
      <c r="M27" s="16"/>
    </row>
    <row r="28" spans="1:13" ht="14.25" customHeight="1" x14ac:dyDescent="0.25">
      <c r="A28" s="35" t="s">
        <v>22</v>
      </c>
      <c r="B28" s="46" t="s">
        <v>191</v>
      </c>
      <c r="C28" s="36"/>
      <c r="D28" s="36"/>
      <c r="E28" s="36"/>
      <c r="F28" s="47"/>
      <c r="G28" s="50"/>
      <c r="H28" s="50"/>
      <c r="I28" s="50"/>
      <c r="J28" s="50"/>
      <c r="K28" s="49"/>
      <c r="L28" s="16"/>
      <c r="M28" s="16"/>
    </row>
    <row r="29" spans="1:13" ht="14.25" customHeight="1" x14ac:dyDescent="0.25">
      <c r="A29" s="35" t="s">
        <v>23</v>
      </c>
      <c r="B29" s="46" t="s">
        <v>184</v>
      </c>
      <c r="C29" s="46">
        <v>150</v>
      </c>
      <c r="D29" s="46">
        <v>18</v>
      </c>
      <c r="E29" s="46">
        <v>18.95</v>
      </c>
      <c r="F29" s="47">
        <f t="shared" si="0"/>
        <v>126.33333333333333</v>
      </c>
      <c r="G29" s="48" t="s">
        <v>202</v>
      </c>
      <c r="H29" s="48">
        <v>225</v>
      </c>
      <c r="I29" s="48">
        <v>12</v>
      </c>
      <c r="J29" s="48">
        <v>12</v>
      </c>
      <c r="K29" s="49">
        <f t="shared" si="1"/>
        <v>53.333333333333336</v>
      </c>
      <c r="L29" s="16">
        <f t="shared" si="2"/>
        <v>73</v>
      </c>
      <c r="M29" s="16">
        <f t="shared" si="3"/>
        <v>136.875</v>
      </c>
    </row>
    <row r="30" spans="1:13" ht="14.25" customHeight="1" x14ac:dyDescent="0.25">
      <c r="A30" s="35" t="s">
        <v>24</v>
      </c>
      <c r="B30" s="46" t="s">
        <v>191</v>
      </c>
      <c r="C30" s="36"/>
      <c r="D30" s="36"/>
      <c r="E30" s="36"/>
      <c r="F30" s="47"/>
      <c r="G30" s="50"/>
      <c r="H30" s="50"/>
      <c r="I30" s="50"/>
      <c r="J30" s="50"/>
      <c r="K30" s="49"/>
      <c r="L30" s="16"/>
      <c r="M30" s="16"/>
    </row>
    <row r="31" spans="1:13" ht="14.25" customHeight="1" x14ac:dyDescent="0.25">
      <c r="A31" s="35" t="s">
        <v>25</v>
      </c>
      <c r="B31" s="46" t="s">
        <v>191</v>
      </c>
      <c r="C31" s="36"/>
      <c r="D31" s="36"/>
      <c r="E31" s="36"/>
      <c r="F31" s="47"/>
      <c r="G31" s="50"/>
      <c r="H31" s="50"/>
      <c r="I31" s="50"/>
      <c r="J31" s="50"/>
      <c r="K31" s="49"/>
      <c r="L31" s="16"/>
      <c r="M31" s="16"/>
    </row>
    <row r="32" spans="1:13" ht="14.25" customHeight="1" x14ac:dyDescent="0.25">
      <c r="A32" s="35" t="s">
        <v>26</v>
      </c>
      <c r="B32" s="46" t="s">
        <v>191</v>
      </c>
      <c r="C32" s="36"/>
      <c r="D32" s="36"/>
      <c r="E32" s="36"/>
      <c r="F32" s="47"/>
      <c r="G32" s="50"/>
      <c r="H32" s="50"/>
      <c r="I32" s="50"/>
      <c r="J32" s="50"/>
      <c r="K32" s="49"/>
      <c r="L32" s="16"/>
      <c r="M32" s="16"/>
    </row>
    <row r="33" spans="1:13" ht="14.25" customHeight="1" x14ac:dyDescent="0.25">
      <c r="A33" s="35" t="s">
        <v>27</v>
      </c>
      <c r="B33" s="46" t="s">
        <v>191</v>
      </c>
      <c r="C33" s="36"/>
      <c r="D33" s="36"/>
      <c r="E33" s="36"/>
      <c r="F33" s="47"/>
      <c r="G33" s="50"/>
      <c r="H33" s="50"/>
      <c r="I33" s="50"/>
      <c r="J33" s="50"/>
      <c r="K33" s="49"/>
      <c r="L33" s="16"/>
      <c r="M33" s="16"/>
    </row>
    <row r="34" spans="1:13" ht="14.2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3" ht="14.2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3" ht="14.2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3" ht="14.2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3" ht="14.2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3" ht="14.2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3" ht="14.2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3" ht="14.2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3" ht="14.2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3" ht="14.2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3" ht="14.2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3" ht="14.2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3" ht="14.2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3" ht="14.2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3" ht="14.2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ht="14.2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ht="14.2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t="14.2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ht="14.2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ht="14.2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ht="14.2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ht="14.2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ht="14.2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ht="14.2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ht="14.2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1:11" ht="14.2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1:11" ht="14.2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1:11" ht="14.2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1:11" ht="14.2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1:11" ht="14.2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1:11" ht="14.2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1:11" ht="14.2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ht="14.2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1:11" ht="14.2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11" ht="14.2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1:11" ht="14.2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ht="14.2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ht="14.2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1:11" ht="14.2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1:11" ht="14.2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ht="14.2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ht="14.2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1:11" ht="14.2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1:11" ht="14.2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1" ht="14.2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1:11" ht="14.2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1:11" ht="14.2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ht="14.2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1:11" ht="14.2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1" ht="14.2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1:11" ht="14.2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1" ht="14.2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1:11" ht="14.2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ht="14.2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1" ht="14.2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ht="14.2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ht="14.2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</row>
    <row r="91" spans="1:11" ht="14.2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ht="14.2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 ht="14.2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4.2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4.2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4.2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4.2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ht="14.2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ht="14.2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4.2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  <row r="101" spans="1:11" ht="14.2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</row>
    <row r="102" spans="1:11" ht="14.2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</row>
    <row r="103" spans="1:11" ht="14.2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</row>
    <row r="104" spans="1:11" ht="14.2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spans="1:11" ht="14.2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  <row r="106" spans="1:11" ht="14.2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</row>
    <row r="107" spans="1:11" ht="14.2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</row>
    <row r="108" spans="1:11" ht="14.2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</row>
    <row r="109" spans="1:11" ht="14.2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</row>
    <row r="110" spans="1:11" ht="14.2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1:11" ht="14.2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1:11" ht="14.2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</row>
    <row r="113" spans="1:11" ht="14.2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1:11" ht="14.2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</row>
    <row r="115" spans="1:11" ht="14.2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1:11" ht="14.2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</row>
    <row r="117" spans="1:11" ht="14.2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</row>
    <row r="118" spans="1:11" ht="14.2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</row>
    <row r="119" spans="1:11" ht="14.2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</row>
    <row r="120" spans="1:11" ht="14.2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</row>
    <row r="121" spans="1:11" ht="14.2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</row>
    <row r="122" spans="1:11" ht="14.2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</row>
    <row r="123" spans="1:11" ht="14.2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</row>
    <row r="124" spans="1:11" ht="14.2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1:11" ht="14.2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</row>
    <row r="126" spans="1:11" ht="14.2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1" ht="14.2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</row>
    <row r="128" spans="1:11" ht="14.2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1" ht="14.2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1" ht="14.2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</row>
    <row r="131" spans="1:11" ht="14.2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1:11" ht="14.2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</row>
    <row r="133" spans="1:11" ht="14.2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1:11" ht="14.2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</row>
    <row r="135" spans="1:11" ht="14.2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</row>
    <row r="136" spans="1:11" ht="14.2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</row>
    <row r="137" spans="1:11" ht="14.2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</row>
    <row r="138" spans="1:11" ht="14.2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</row>
    <row r="139" spans="1:11" ht="14.2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</row>
    <row r="140" spans="1:11" ht="14.2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</row>
    <row r="141" spans="1:11" ht="14.2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</row>
    <row r="142" spans="1:11" ht="14.2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</row>
    <row r="143" spans="1:11" ht="14.2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</row>
    <row r="144" spans="1:11" ht="14.2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</row>
    <row r="145" spans="1:11" ht="14.2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</row>
    <row r="146" spans="1:11" ht="14.2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</row>
    <row r="147" spans="1:11" ht="14.2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</row>
    <row r="148" spans="1:11" ht="14.2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</row>
    <row r="149" spans="1:11" ht="14.2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</row>
    <row r="150" spans="1:11" ht="14.2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</row>
    <row r="151" spans="1:11" ht="14.2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</row>
    <row r="152" spans="1:11" ht="14.2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</row>
    <row r="153" spans="1:11" ht="14.2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</row>
    <row r="154" spans="1:11" ht="14.2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</row>
    <row r="155" spans="1:11" ht="14.2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</row>
    <row r="156" spans="1:11" ht="14.2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</row>
    <row r="157" spans="1:11" ht="14.2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</row>
    <row r="158" spans="1:11" ht="14.2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</row>
    <row r="159" spans="1:11" ht="14.2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</row>
    <row r="160" spans="1:11" ht="14.2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</row>
    <row r="161" spans="1:11" ht="14.2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</row>
    <row r="162" spans="1:11" ht="14.2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</row>
    <row r="163" spans="1:11" ht="14.2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</row>
    <row r="164" spans="1:11" ht="14.2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</row>
    <row r="165" spans="1:11" ht="14.2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</row>
    <row r="166" spans="1:11" ht="14.2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1:11" ht="14.2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</row>
    <row r="168" spans="1:11" ht="14.2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</row>
    <row r="169" spans="1:11" ht="14.2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</row>
    <row r="170" spans="1:11" ht="14.2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</row>
    <row r="171" spans="1:11" ht="14.2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</row>
    <row r="172" spans="1:11" ht="14.2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</row>
    <row r="173" spans="1:11" ht="14.2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</row>
    <row r="174" spans="1:11" ht="14.2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</row>
    <row r="175" spans="1:11" ht="14.2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</row>
    <row r="176" spans="1:11" ht="14.2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</row>
    <row r="177" spans="1:11" ht="14.2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</row>
    <row r="178" spans="1:11" ht="14.2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</row>
    <row r="179" spans="1:11" ht="14.2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</row>
    <row r="180" spans="1:11" ht="14.2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</row>
    <row r="181" spans="1:11" ht="14.2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</row>
    <row r="182" spans="1:11" ht="14.2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</row>
    <row r="183" spans="1:11" ht="14.2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</row>
    <row r="184" spans="1:11" ht="14.2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</row>
    <row r="185" spans="1:11" ht="14.2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</row>
    <row r="186" spans="1:11" ht="14.2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</row>
    <row r="187" spans="1:11" ht="14.2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</row>
    <row r="188" spans="1:11" ht="14.2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</row>
    <row r="189" spans="1:11" ht="14.2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</row>
    <row r="190" spans="1:11" ht="14.2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</row>
    <row r="191" spans="1:11" ht="14.2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</row>
    <row r="192" spans="1:11" ht="14.2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</row>
    <row r="193" spans="1:11" ht="14.2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</row>
    <row r="194" spans="1:11" ht="14.2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</row>
    <row r="195" spans="1:11" ht="14.2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</row>
    <row r="196" spans="1:11" ht="14.2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</row>
    <row r="197" spans="1:11" ht="14.2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</row>
    <row r="198" spans="1:11" ht="14.2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</row>
    <row r="199" spans="1:11" ht="14.2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</row>
    <row r="200" spans="1:11" ht="14.2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</row>
    <row r="201" spans="1:11" ht="14.2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</row>
    <row r="202" spans="1:11" ht="14.2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</row>
    <row r="203" spans="1:11" ht="14.2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</row>
    <row r="204" spans="1:11" ht="14.2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</row>
    <row r="205" spans="1:11" ht="14.2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</row>
    <row r="206" spans="1:11" ht="14.2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</row>
    <row r="207" spans="1:11" ht="14.2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</row>
    <row r="208" spans="1:11" ht="14.2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</row>
    <row r="209" spans="1:11" ht="14.2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</row>
    <row r="210" spans="1:11" ht="14.2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</row>
    <row r="211" spans="1:11" ht="14.2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</row>
    <row r="212" spans="1:11" ht="14.2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</row>
    <row r="213" spans="1:11" ht="14.2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</row>
    <row r="214" spans="1:11" ht="14.2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</row>
    <row r="215" spans="1:11" ht="14.2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</row>
    <row r="216" spans="1:11" ht="14.2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</row>
    <row r="217" spans="1:11" ht="14.2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</row>
    <row r="218" spans="1:11" ht="14.2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</row>
    <row r="219" spans="1:11" ht="14.2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</row>
    <row r="220" spans="1:11" ht="14.2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</row>
    <row r="221" spans="1:11" ht="14.2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</row>
    <row r="222" spans="1:11" ht="14.2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</row>
    <row r="223" spans="1:11" ht="14.2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</row>
    <row r="224" spans="1:11" ht="14.2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</row>
    <row r="225" spans="1:11" ht="14.2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</row>
    <row r="226" spans="1:11" ht="14.2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</row>
    <row r="227" spans="1:11" ht="14.2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</row>
    <row r="228" spans="1:11" ht="14.2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</row>
    <row r="229" spans="1:11" ht="14.2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</row>
    <row r="230" spans="1:11" ht="14.2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1:11" ht="14.2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</row>
    <row r="232" spans="1:11" ht="14.2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</row>
    <row r="233" spans="1:11" ht="14.2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</row>
    <row r="234" spans="1:11" ht="14.2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</row>
    <row r="235" spans="1:11" ht="14.2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</row>
    <row r="236" spans="1:11" ht="14.2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</row>
    <row r="237" spans="1:11" ht="14.2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</row>
    <row r="238" spans="1:11" ht="14.2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</row>
    <row r="239" spans="1:11" ht="14.2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</row>
    <row r="240" spans="1:11" ht="14.2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</row>
    <row r="241" spans="1:11" ht="14.2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</row>
    <row r="242" spans="1:11" ht="14.2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</row>
    <row r="243" spans="1:11" ht="14.2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</row>
    <row r="244" spans="1:11" ht="14.2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</row>
    <row r="245" spans="1:11" ht="14.2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</row>
    <row r="246" spans="1:11" ht="14.2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</row>
    <row r="247" spans="1:11" ht="14.2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</row>
    <row r="248" spans="1:11" ht="14.2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</row>
    <row r="249" spans="1:11" ht="14.2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</row>
    <row r="250" spans="1:11" ht="14.2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</row>
    <row r="251" spans="1:11" ht="14.2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</row>
    <row r="252" spans="1:11" ht="14.2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</row>
    <row r="253" spans="1:11" ht="14.2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</row>
    <row r="254" spans="1:11" ht="14.2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</row>
    <row r="255" spans="1:11" ht="14.2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</row>
    <row r="256" spans="1:11" ht="14.2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</row>
    <row r="257" spans="1:11" ht="14.2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</row>
    <row r="258" spans="1:11" ht="14.2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</row>
    <row r="259" spans="1:11" ht="14.2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</row>
    <row r="260" spans="1:11" ht="14.2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</row>
    <row r="261" spans="1:11" ht="14.2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</row>
    <row r="262" spans="1:11" ht="14.2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</row>
    <row r="263" spans="1:11" ht="14.2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</row>
    <row r="264" spans="1:11" ht="14.2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</row>
    <row r="265" spans="1:11" ht="14.2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ht="14.2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ht="14.2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ht="14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ht="14.2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ht="14.2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ht="14.2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ht="14.2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ht="14.2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  <row r="274" spans="1:11" ht="14.2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</row>
    <row r="275" spans="1:11" ht="14.2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</row>
    <row r="276" spans="1:11" ht="14.2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</row>
    <row r="277" spans="1:11" ht="14.2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</row>
    <row r="278" spans="1:11" ht="14.2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</row>
    <row r="279" spans="1:11" ht="14.2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</row>
    <row r="280" spans="1:11" ht="14.2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</row>
    <row r="281" spans="1:11" ht="14.2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</row>
    <row r="282" spans="1:11" ht="14.2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</row>
    <row r="283" spans="1:11" ht="14.2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</row>
    <row r="284" spans="1:11" ht="14.2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</row>
    <row r="285" spans="1:11" ht="14.2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</row>
    <row r="286" spans="1:11" ht="14.2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</row>
    <row r="287" spans="1:11" ht="14.2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</row>
    <row r="288" spans="1:11" ht="14.2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</row>
    <row r="289" spans="1:11" ht="14.2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</row>
    <row r="290" spans="1:11" ht="14.2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</row>
    <row r="291" spans="1:11" ht="14.2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</row>
    <row r="292" spans="1:11" ht="14.2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</row>
    <row r="293" spans="1:11" ht="14.2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</row>
    <row r="294" spans="1:11" ht="14.2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</row>
    <row r="295" spans="1:11" ht="14.2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</row>
    <row r="296" spans="1:11" ht="14.2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</row>
    <row r="297" spans="1:11" ht="14.2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</row>
    <row r="298" spans="1:11" ht="14.2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</row>
    <row r="299" spans="1:11" ht="14.2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</row>
    <row r="300" spans="1:11" ht="14.2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</row>
    <row r="301" spans="1:11" ht="14.2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</row>
    <row r="302" spans="1:11" ht="14.2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</row>
    <row r="303" spans="1:11" ht="14.2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</row>
    <row r="304" spans="1:11" ht="14.2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</row>
    <row r="305" spans="1:11" ht="14.2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</row>
    <row r="306" spans="1:11" ht="14.2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</row>
    <row r="307" spans="1:11" ht="14.2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</row>
    <row r="308" spans="1:11" ht="14.2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</row>
    <row r="309" spans="1:11" ht="14.2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</row>
    <row r="310" spans="1:11" ht="14.2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</row>
    <row r="311" spans="1:11" ht="14.2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</row>
    <row r="312" spans="1:11" ht="14.2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</row>
    <row r="313" spans="1:11" ht="14.2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</row>
    <row r="314" spans="1:11" ht="14.2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</row>
    <row r="315" spans="1:11" ht="14.2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</row>
    <row r="316" spans="1:11" ht="14.2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</row>
    <row r="317" spans="1:11" ht="14.2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</row>
    <row r="318" spans="1:11" ht="14.2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</row>
    <row r="319" spans="1:11" ht="14.2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</row>
    <row r="320" spans="1:11" ht="14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</row>
    <row r="321" spans="1:11" ht="14.2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</row>
    <row r="322" spans="1:11" ht="14.2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</row>
    <row r="323" spans="1:11" ht="14.2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</row>
    <row r="324" spans="1:11" ht="14.2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</row>
    <row r="325" spans="1:11" ht="14.2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</row>
    <row r="326" spans="1:11" ht="14.2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</row>
    <row r="327" spans="1:11" ht="14.2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</row>
    <row r="328" spans="1:11" ht="14.2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</row>
    <row r="329" spans="1:11" ht="14.2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</row>
    <row r="330" spans="1:11" ht="14.2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</row>
    <row r="331" spans="1:11" ht="14.2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</row>
    <row r="332" spans="1:11" ht="14.2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</row>
    <row r="333" spans="1:11" ht="14.2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</row>
    <row r="334" spans="1:11" ht="14.2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</row>
    <row r="335" spans="1:11" ht="14.2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</row>
    <row r="336" spans="1:11" ht="14.2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</row>
    <row r="337" spans="1:11" ht="14.2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</row>
    <row r="338" spans="1:11" ht="14.2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</row>
    <row r="339" spans="1:11" ht="14.2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</row>
    <row r="340" spans="1:11" ht="14.2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</row>
    <row r="341" spans="1:11" ht="14.2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</row>
    <row r="342" spans="1:11" ht="14.2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</row>
    <row r="343" spans="1:11" ht="14.2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</row>
    <row r="344" spans="1:11" ht="14.2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</row>
    <row r="345" spans="1:11" ht="14.2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</row>
    <row r="346" spans="1:11" ht="14.2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</row>
    <row r="347" spans="1:11" ht="14.2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</row>
    <row r="348" spans="1:11" ht="14.2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</row>
    <row r="349" spans="1:11" ht="14.2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</row>
    <row r="350" spans="1:11" ht="14.2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</row>
    <row r="351" spans="1:11" ht="14.2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</row>
    <row r="352" spans="1:11" ht="14.2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</row>
    <row r="353" spans="1:11" ht="14.2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</row>
    <row r="354" spans="1:11" ht="14.2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</row>
    <row r="355" spans="1:11" ht="14.2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</row>
    <row r="356" spans="1:11" ht="14.2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</row>
    <row r="357" spans="1:11" ht="14.2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</row>
    <row r="358" spans="1:11" ht="14.2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</row>
    <row r="359" spans="1:11" ht="14.2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</row>
    <row r="360" spans="1:11" ht="14.2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</row>
    <row r="361" spans="1:11" ht="14.2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</row>
    <row r="362" spans="1:11" ht="14.2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</row>
    <row r="363" spans="1:11" ht="14.2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</row>
    <row r="364" spans="1:11" ht="14.2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</row>
    <row r="365" spans="1:11" ht="14.2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</row>
    <row r="366" spans="1:11" ht="14.2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</row>
    <row r="367" spans="1:11" ht="14.2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</row>
    <row r="368" spans="1:11" ht="14.2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</row>
    <row r="369" spans="1:11" ht="14.2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</row>
    <row r="370" spans="1:11" ht="14.2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</row>
    <row r="371" spans="1:11" ht="14.2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</row>
    <row r="372" spans="1:11" ht="14.2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</row>
    <row r="373" spans="1:11" ht="14.2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</row>
    <row r="374" spans="1:11" ht="14.2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</row>
    <row r="375" spans="1:11" ht="14.2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</row>
    <row r="376" spans="1:11" ht="14.2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</row>
    <row r="377" spans="1:11" ht="14.2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</row>
    <row r="378" spans="1:11" ht="14.2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</row>
    <row r="379" spans="1:11" ht="14.2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</row>
    <row r="380" spans="1:11" ht="14.2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</row>
    <row r="381" spans="1:11" ht="14.2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</row>
    <row r="382" spans="1:11" ht="14.2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</row>
    <row r="383" spans="1:11" ht="14.2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</row>
    <row r="384" spans="1:11" ht="14.2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</row>
    <row r="385" spans="1:11" ht="14.2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</row>
    <row r="386" spans="1:11" ht="14.2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</row>
    <row r="387" spans="1:11" ht="14.2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</row>
    <row r="388" spans="1:11" ht="14.2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</row>
    <row r="389" spans="1:11" ht="14.2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</row>
    <row r="390" spans="1:11" ht="14.2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</row>
    <row r="391" spans="1:11" ht="14.2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</row>
    <row r="392" spans="1:11" ht="14.2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</row>
    <row r="393" spans="1:11" ht="14.2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</row>
    <row r="394" spans="1:11" ht="14.2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</row>
    <row r="395" spans="1:11" ht="14.2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</row>
    <row r="396" spans="1:11" ht="14.2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</row>
    <row r="397" spans="1:11" ht="14.2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</row>
    <row r="398" spans="1:11" ht="14.2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</row>
    <row r="399" spans="1:11" ht="14.2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</row>
    <row r="400" spans="1:11" ht="14.2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</row>
    <row r="401" spans="1:11" ht="14.2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</row>
    <row r="402" spans="1:11" ht="14.2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</row>
    <row r="403" spans="1:11" ht="14.2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</row>
    <row r="404" spans="1:11" ht="14.2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</row>
    <row r="405" spans="1:11" ht="14.2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</row>
    <row r="406" spans="1:11" ht="14.2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</row>
    <row r="407" spans="1:11" ht="14.2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</row>
    <row r="408" spans="1:11" ht="14.2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</row>
    <row r="409" spans="1:11" ht="14.2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</row>
    <row r="410" spans="1:11" ht="14.2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</row>
    <row r="411" spans="1:11" ht="14.2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</row>
    <row r="412" spans="1:11" ht="14.2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</row>
    <row r="413" spans="1:11" ht="14.2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</row>
    <row r="414" spans="1:11" ht="14.2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</row>
    <row r="415" spans="1:11" ht="14.2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</row>
    <row r="416" spans="1:11" ht="14.2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</row>
    <row r="417" spans="1:11" ht="14.2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</row>
    <row r="418" spans="1:11" ht="14.2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</row>
    <row r="419" spans="1:11" ht="14.2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</row>
    <row r="420" spans="1:11" ht="14.2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</row>
    <row r="421" spans="1:11" ht="14.2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</row>
    <row r="422" spans="1:11" ht="14.2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</row>
    <row r="423" spans="1:11" ht="14.2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</row>
    <row r="424" spans="1:11" ht="14.2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</row>
    <row r="425" spans="1:11" ht="14.2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</row>
    <row r="426" spans="1:11" ht="14.2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</row>
    <row r="427" spans="1:11" ht="14.2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</row>
    <row r="428" spans="1:11" ht="14.2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</row>
    <row r="429" spans="1:11" ht="14.2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</row>
    <row r="430" spans="1:11" ht="14.2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</row>
    <row r="431" spans="1:11" ht="14.2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</row>
    <row r="432" spans="1:11" ht="14.2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</row>
    <row r="433" spans="1:11" ht="14.2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</row>
    <row r="434" spans="1:11" ht="14.2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</row>
    <row r="435" spans="1:11" ht="14.2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</row>
    <row r="436" spans="1:11" ht="14.2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</row>
    <row r="437" spans="1:11" ht="14.2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</row>
    <row r="438" spans="1:11" ht="14.2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</row>
    <row r="439" spans="1:11" ht="14.2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</row>
    <row r="440" spans="1:11" ht="14.2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</row>
    <row r="441" spans="1:11" ht="14.2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</row>
    <row r="442" spans="1:11" ht="14.2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</row>
    <row r="443" spans="1:11" ht="14.2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</row>
    <row r="444" spans="1:11" ht="14.2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</row>
    <row r="445" spans="1:11" ht="14.2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</row>
    <row r="446" spans="1:11" ht="14.2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</row>
    <row r="447" spans="1:11" ht="14.2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</row>
    <row r="448" spans="1:11" ht="14.2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</row>
    <row r="449" spans="1:11" ht="14.2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</row>
    <row r="450" spans="1:11" ht="14.2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</row>
    <row r="451" spans="1:11" ht="14.2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</row>
    <row r="452" spans="1:11" ht="14.2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</row>
    <row r="453" spans="1:11" ht="14.2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</row>
    <row r="454" spans="1:11" ht="14.2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</row>
    <row r="455" spans="1:11" ht="14.2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</row>
    <row r="456" spans="1:11" ht="14.2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</row>
    <row r="457" spans="1:11" ht="14.2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</row>
    <row r="458" spans="1:11" ht="14.2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</row>
    <row r="459" spans="1:11" ht="14.2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</row>
    <row r="460" spans="1:11" ht="14.2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</row>
    <row r="461" spans="1:11" ht="14.2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</row>
    <row r="462" spans="1:11" ht="14.2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</row>
    <row r="463" spans="1:11" ht="14.2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</row>
    <row r="464" spans="1:11" ht="14.2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</row>
    <row r="465" spans="1:11" ht="14.2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</row>
    <row r="466" spans="1:11" ht="14.2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</row>
    <row r="467" spans="1:11" ht="14.2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</row>
    <row r="468" spans="1:11" ht="14.2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</row>
    <row r="469" spans="1:11" ht="14.2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</row>
    <row r="470" spans="1:11" ht="14.2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</row>
    <row r="471" spans="1:11" ht="14.2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</row>
    <row r="472" spans="1:11" ht="14.2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</row>
    <row r="473" spans="1:11" ht="14.2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</row>
    <row r="474" spans="1:11" ht="14.2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</row>
    <row r="475" spans="1:11" ht="14.2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</row>
    <row r="476" spans="1:11" ht="14.2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</row>
    <row r="477" spans="1:11" ht="14.2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</row>
    <row r="478" spans="1:11" ht="14.2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</row>
    <row r="479" spans="1:11" ht="14.2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</row>
    <row r="480" spans="1:11" ht="14.2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</row>
    <row r="481" spans="1:11" ht="14.2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</row>
    <row r="482" spans="1:11" ht="14.2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</row>
    <row r="483" spans="1:11" ht="14.2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</row>
    <row r="484" spans="1:11" ht="14.2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</row>
    <row r="485" spans="1:11" ht="14.2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</row>
    <row r="486" spans="1:11" ht="14.2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</row>
    <row r="487" spans="1:11" ht="14.2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</row>
    <row r="488" spans="1:11" ht="14.2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</row>
    <row r="489" spans="1:11" ht="14.2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</row>
    <row r="490" spans="1:11" ht="14.2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</row>
    <row r="491" spans="1:11" ht="14.2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</row>
    <row r="492" spans="1:11" ht="14.2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</row>
    <row r="493" spans="1:11" ht="14.2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</row>
    <row r="494" spans="1:11" ht="14.2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</row>
    <row r="495" spans="1:11" ht="14.2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</row>
    <row r="496" spans="1:11" ht="14.2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</row>
    <row r="497" spans="1:11" ht="14.2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</row>
    <row r="498" spans="1:11" ht="14.2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</row>
    <row r="499" spans="1:11" ht="14.2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</row>
    <row r="500" spans="1:11" ht="14.2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</row>
    <row r="501" spans="1:11" ht="14.2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</row>
    <row r="502" spans="1:11" ht="14.2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</row>
    <row r="503" spans="1:11" ht="14.2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</row>
    <row r="504" spans="1:11" ht="14.2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</row>
    <row r="505" spans="1:11" ht="14.2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</row>
    <row r="506" spans="1:11" ht="14.2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</row>
    <row r="507" spans="1:11" ht="14.2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</row>
    <row r="508" spans="1:11" ht="14.2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</row>
    <row r="509" spans="1:11" ht="14.2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</row>
    <row r="510" spans="1:11" ht="14.2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</row>
    <row r="511" spans="1:11" ht="14.2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</row>
    <row r="512" spans="1:11" ht="14.2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</row>
    <row r="513" spans="1:11" ht="14.2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</row>
    <row r="514" spans="1:11" ht="14.2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</row>
    <row r="515" spans="1:11" ht="14.2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</row>
    <row r="516" spans="1:11" ht="14.2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</row>
    <row r="517" spans="1:11" ht="14.2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</row>
    <row r="518" spans="1:11" ht="14.2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</row>
    <row r="519" spans="1:11" ht="14.2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</row>
    <row r="520" spans="1:11" ht="14.2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</row>
    <row r="521" spans="1:11" ht="14.2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</row>
    <row r="522" spans="1:11" ht="14.2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</row>
    <row r="523" spans="1:11" ht="14.2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</row>
    <row r="524" spans="1:11" ht="14.2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</row>
    <row r="525" spans="1:11" ht="14.2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</row>
    <row r="526" spans="1:11" ht="14.2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</row>
    <row r="527" spans="1:11" ht="14.2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</row>
    <row r="528" spans="1:11" ht="14.2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</row>
    <row r="529" spans="1:11" ht="14.2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</row>
    <row r="530" spans="1:11" ht="14.2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</row>
    <row r="531" spans="1:11" ht="14.2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</row>
    <row r="532" spans="1:11" ht="14.2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</row>
    <row r="533" spans="1:11" ht="14.2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</row>
    <row r="534" spans="1:11" ht="14.2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</row>
    <row r="535" spans="1:11" ht="14.2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</row>
    <row r="536" spans="1:11" ht="14.2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</row>
    <row r="537" spans="1:11" ht="14.2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</row>
    <row r="538" spans="1:11" ht="14.2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</row>
    <row r="539" spans="1:11" ht="14.2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</row>
    <row r="540" spans="1:11" ht="14.2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</row>
    <row r="541" spans="1:11" ht="14.2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</row>
    <row r="542" spans="1:11" ht="14.2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</row>
    <row r="543" spans="1:11" ht="14.2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</row>
    <row r="544" spans="1:11" ht="14.2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</row>
    <row r="545" spans="1:11" ht="14.2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</row>
    <row r="546" spans="1:11" ht="14.2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</row>
    <row r="547" spans="1:11" ht="14.2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</row>
    <row r="548" spans="1:11" ht="14.2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</row>
    <row r="549" spans="1:11" ht="14.2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</row>
    <row r="550" spans="1:11" ht="14.2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</row>
    <row r="551" spans="1:11" ht="14.2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</row>
    <row r="552" spans="1:11" ht="14.2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</row>
    <row r="553" spans="1:11" ht="14.2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</row>
    <row r="554" spans="1:11" ht="14.2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</row>
    <row r="555" spans="1:11" ht="14.2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</row>
    <row r="556" spans="1:11" ht="14.2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</row>
    <row r="557" spans="1:11" ht="14.2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</row>
    <row r="558" spans="1:11" ht="14.2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</row>
    <row r="559" spans="1:11" ht="14.2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</row>
    <row r="560" spans="1:11" ht="14.2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</row>
    <row r="561" spans="1:11" ht="14.2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</row>
    <row r="562" spans="1:11" ht="14.2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</row>
    <row r="563" spans="1:11" ht="14.2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</row>
    <row r="564" spans="1:11" ht="14.2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</row>
    <row r="565" spans="1:11" ht="14.2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</row>
    <row r="566" spans="1:11" ht="14.2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</row>
    <row r="567" spans="1:11" ht="14.2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</row>
    <row r="568" spans="1:11" ht="14.2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</row>
    <row r="569" spans="1:11" ht="14.2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</row>
    <row r="570" spans="1:11" ht="14.2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</row>
    <row r="571" spans="1:11" ht="14.2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</row>
    <row r="572" spans="1:11" ht="14.2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</row>
    <row r="573" spans="1:11" ht="14.2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</row>
    <row r="574" spans="1:11" ht="14.2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</row>
    <row r="575" spans="1:11" ht="14.2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</row>
    <row r="576" spans="1:11" ht="14.2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</row>
    <row r="577" spans="1:11" ht="14.2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</row>
    <row r="578" spans="1:11" ht="14.2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</row>
    <row r="579" spans="1:11" ht="14.2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</row>
    <row r="580" spans="1:11" ht="14.2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</row>
    <row r="581" spans="1:11" ht="14.2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</row>
    <row r="582" spans="1:11" ht="14.2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</row>
    <row r="583" spans="1:11" ht="14.2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</row>
    <row r="584" spans="1:11" ht="14.2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</row>
    <row r="585" spans="1:11" ht="14.2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</row>
    <row r="586" spans="1:11" ht="14.2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</row>
    <row r="587" spans="1:11" ht="14.2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</row>
    <row r="588" spans="1:11" ht="14.2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</row>
    <row r="589" spans="1:11" ht="14.2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</row>
    <row r="590" spans="1:11" ht="14.2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</row>
    <row r="591" spans="1:11" ht="14.2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</row>
    <row r="592" spans="1:11" ht="14.2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</row>
    <row r="593" spans="1:11" ht="14.2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</row>
    <row r="594" spans="1:11" ht="14.2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</row>
    <row r="595" spans="1:11" ht="14.2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</row>
    <row r="596" spans="1:11" ht="14.2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</row>
    <row r="597" spans="1:11" ht="14.2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</row>
    <row r="598" spans="1:11" ht="14.2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</row>
    <row r="599" spans="1:11" ht="14.2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</row>
    <row r="600" spans="1:11" ht="14.2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</row>
    <row r="601" spans="1:11" ht="14.2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</row>
    <row r="602" spans="1:11" ht="14.2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</row>
    <row r="603" spans="1:11" ht="14.2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</row>
    <row r="604" spans="1:11" ht="14.2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</row>
    <row r="605" spans="1:11" ht="14.2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</row>
    <row r="606" spans="1:11" ht="14.2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</row>
    <row r="607" spans="1:11" ht="14.2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</row>
    <row r="608" spans="1:11" ht="14.2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</row>
    <row r="609" spans="1:11" ht="14.2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</row>
    <row r="610" spans="1:11" ht="14.2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</row>
    <row r="611" spans="1:11" ht="14.2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</row>
    <row r="612" spans="1:11" ht="14.2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</row>
    <row r="613" spans="1:11" ht="14.2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</row>
    <row r="614" spans="1:11" ht="14.2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</row>
    <row r="615" spans="1:11" ht="14.2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</row>
    <row r="616" spans="1:11" ht="14.2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</row>
    <row r="617" spans="1:11" ht="14.2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</row>
    <row r="618" spans="1:11" ht="14.2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</row>
    <row r="619" spans="1:11" ht="14.2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</row>
    <row r="620" spans="1:11" ht="14.2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</row>
    <row r="621" spans="1:11" ht="14.2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</row>
    <row r="622" spans="1:11" ht="14.2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</row>
    <row r="623" spans="1:11" ht="14.2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</row>
    <row r="624" spans="1:11" ht="14.2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</row>
    <row r="625" spans="1:11" ht="14.2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</row>
    <row r="626" spans="1:11" ht="14.2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</row>
    <row r="627" spans="1:11" ht="14.2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</row>
    <row r="628" spans="1:11" ht="14.2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</row>
    <row r="629" spans="1:11" ht="14.2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</row>
    <row r="630" spans="1:11" ht="14.2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</row>
    <row r="631" spans="1:11" ht="14.2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</row>
    <row r="632" spans="1:11" ht="14.2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</row>
    <row r="633" spans="1:11" ht="14.2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</row>
    <row r="634" spans="1:11" ht="14.2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</row>
    <row r="635" spans="1:11" ht="14.2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</row>
    <row r="636" spans="1:11" ht="14.2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</row>
    <row r="637" spans="1:11" ht="14.2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</row>
    <row r="638" spans="1:11" ht="14.2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</row>
    <row r="639" spans="1:11" ht="14.2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</row>
    <row r="640" spans="1:11" ht="14.2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</row>
    <row r="641" spans="1:11" ht="14.2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</row>
    <row r="642" spans="1:11" ht="14.2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</row>
    <row r="643" spans="1:11" ht="14.2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</row>
    <row r="644" spans="1:11" ht="14.2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</row>
    <row r="645" spans="1:11" ht="14.2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</row>
    <row r="646" spans="1:11" ht="14.2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</row>
    <row r="647" spans="1:11" ht="14.2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</row>
    <row r="648" spans="1:11" ht="14.2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</row>
    <row r="649" spans="1:11" ht="14.2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</row>
    <row r="650" spans="1:11" ht="14.2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</row>
    <row r="651" spans="1:11" ht="14.2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</row>
    <row r="652" spans="1:11" ht="14.2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</row>
    <row r="653" spans="1:11" ht="14.2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</row>
    <row r="654" spans="1:11" ht="14.2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</row>
    <row r="655" spans="1:11" ht="14.2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</row>
    <row r="656" spans="1:11" ht="14.2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</row>
    <row r="657" spans="1:11" ht="14.2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</row>
    <row r="658" spans="1:11" ht="14.2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</row>
    <row r="659" spans="1:11" ht="14.2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</row>
    <row r="660" spans="1:11" ht="14.2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</row>
    <row r="661" spans="1:11" ht="14.2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</row>
    <row r="662" spans="1:11" ht="14.2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</row>
    <row r="663" spans="1:11" ht="14.2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</row>
    <row r="664" spans="1:11" ht="14.2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</row>
    <row r="665" spans="1:11" ht="14.2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</row>
    <row r="666" spans="1:11" ht="14.2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</row>
    <row r="667" spans="1:11" ht="14.2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</row>
    <row r="668" spans="1:11" ht="14.2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</row>
    <row r="669" spans="1:11" ht="14.2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</row>
    <row r="670" spans="1:11" ht="14.2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</row>
    <row r="671" spans="1:11" ht="14.2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</row>
    <row r="672" spans="1:11" ht="14.2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</row>
    <row r="673" spans="1:11" ht="14.2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</row>
    <row r="674" spans="1:11" ht="14.2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</row>
    <row r="675" spans="1:11" ht="14.2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</row>
    <row r="676" spans="1:11" ht="14.2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</row>
    <row r="677" spans="1:11" ht="14.2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</row>
    <row r="678" spans="1:11" ht="14.2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</row>
    <row r="679" spans="1:11" ht="14.2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</row>
    <row r="680" spans="1:11" ht="14.2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</row>
    <row r="681" spans="1:11" ht="14.2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</row>
    <row r="682" spans="1:11" ht="14.2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</row>
    <row r="683" spans="1:11" ht="14.2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</row>
    <row r="684" spans="1:11" ht="14.2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</row>
    <row r="685" spans="1:11" ht="14.2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</row>
    <row r="686" spans="1:11" ht="14.2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</row>
    <row r="687" spans="1:11" ht="14.2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</row>
    <row r="688" spans="1:11" ht="14.2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</row>
    <row r="689" spans="1:11" ht="14.2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</row>
    <row r="690" spans="1:11" ht="14.2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</row>
    <row r="691" spans="1:11" ht="14.2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</row>
    <row r="692" spans="1:11" ht="14.2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</row>
    <row r="693" spans="1:11" ht="14.2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</row>
    <row r="694" spans="1:11" ht="14.2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</row>
    <row r="695" spans="1:11" ht="14.2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</row>
    <row r="696" spans="1:11" ht="14.2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</row>
    <row r="697" spans="1:11" ht="14.2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</row>
    <row r="698" spans="1:11" ht="14.2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</row>
    <row r="699" spans="1:11" ht="14.2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</row>
    <row r="700" spans="1:11" ht="14.2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</row>
    <row r="701" spans="1:11" ht="14.2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</row>
    <row r="702" spans="1:11" ht="14.2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</row>
    <row r="703" spans="1:11" ht="14.2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</row>
    <row r="704" spans="1:11" ht="14.2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</row>
    <row r="705" spans="1:11" ht="14.2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</row>
    <row r="706" spans="1:11" ht="14.2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</row>
    <row r="707" spans="1:11" ht="14.2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</row>
    <row r="708" spans="1:11" ht="14.2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</row>
    <row r="709" spans="1:11" ht="14.2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</row>
    <row r="710" spans="1:11" ht="14.2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</row>
    <row r="711" spans="1:11" ht="14.2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</row>
    <row r="712" spans="1:11" ht="14.2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</row>
    <row r="713" spans="1:11" ht="14.2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</row>
    <row r="714" spans="1:11" ht="14.2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</row>
    <row r="715" spans="1:11" ht="14.2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</row>
    <row r="716" spans="1:11" ht="14.2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</row>
    <row r="717" spans="1:11" ht="14.2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</row>
    <row r="718" spans="1:11" ht="14.2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</row>
    <row r="719" spans="1:11" ht="14.2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</row>
    <row r="720" spans="1:11" ht="14.2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</row>
    <row r="721" spans="1:11" ht="14.2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</row>
    <row r="722" spans="1:11" ht="14.2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</row>
    <row r="723" spans="1:11" ht="14.2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</row>
    <row r="724" spans="1:11" ht="14.2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</row>
    <row r="725" spans="1:11" ht="14.2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</row>
    <row r="726" spans="1:11" ht="14.2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</row>
    <row r="727" spans="1:11" ht="14.2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</row>
    <row r="728" spans="1:11" ht="14.2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</row>
    <row r="729" spans="1:11" ht="14.2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</row>
    <row r="730" spans="1:11" ht="14.2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</row>
    <row r="731" spans="1:11" ht="14.2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</row>
    <row r="732" spans="1:11" ht="14.2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</row>
    <row r="733" spans="1:11" ht="14.2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</row>
    <row r="734" spans="1:11" ht="14.2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</row>
    <row r="735" spans="1:11" ht="14.2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</row>
    <row r="736" spans="1:11" ht="14.2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</row>
    <row r="737" spans="1:11" ht="14.2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</row>
    <row r="738" spans="1:11" ht="14.2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</row>
    <row r="739" spans="1:11" ht="14.2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</row>
    <row r="740" spans="1:11" ht="14.2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</row>
    <row r="741" spans="1:11" ht="14.2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</row>
    <row r="742" spans="1:11" ht="14.2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</row>
    <row r="743" spans="1:11" ht="14.2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</row>
    <row r="744" spans="1:11" ht="14.2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</row>
    <row r="745" spans="1:11" ht="14.2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</row>
    <row r="746" spans="1:11" ht="14.2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</row>
    <row r="747" spans="1:11" ht="14.2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</row>
    <row r="748" spans="1:11" ht="14.2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</row>
    <row r="749" spans="1:11" ht="14.2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</row>
    <row r="750" spans="1:11" ht="14.2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</row>
    <row r="751" spans="1:11" ht="14.2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</row>
    <row r="752" spans="1:11" ht="14.2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</row>
    <row r="753" spans="1:11" ht="14.2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</row>
    <row r="754" spans="1:11" ht="14.2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</row>
    <row r="755" spans="1:11" ht="14.2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</row>
    <row r="756" spans="1:11" ht="14.2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</row>
    <row r="757" spans="1:11" ht="14.2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</row>
    <row r="758" spans="1:11" ht="14.2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</row>
    <row r="759" spans="1:11" ht="14.2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</row>
    <row r="760" spans="1:11" ht="14.2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</row>
    <row r="761" spans="1:11" ht="14.2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</row>
    <row r="762" spans="1:11" ht="14.2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</row>
    <row r="763" spans="1:11" ht="14.2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</row>
    <row r="764" spans="1:11" ht="14.2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</row>
    <row r="765" spans="1:11" ht="14.2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</row>
    <row r="766" spans="1:11" ht="14.2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</row>
    <row r="767" spans="1:11" ht="14.2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</row>
    <row r="768" spans="1:11" ht="14.2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</row>
    <row r="769" spans="1:11" ht="14.2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</row>
    <row r="770" spans="1:11" ht="14.2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</row>
    <row r="771" spans="1:11" ht="14.2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</row>
    <row r="772" spans="1:11" ht="14.2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</row>
    <row r="773" spans="1:11" ht="14.2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</row>
    <row r="774" spans="1:11" ht="14.2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</row>
    <row r="775" spans="1:11" ht="14.2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</row>
    <row r="776" spans="1:11" ht="14.2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</row>
    <row r="777" spans="1:11" ht="14.2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</row>
    <row r="778" spans="1:11" ht="14.2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</row>
    <row r="779" spans="1:11" ht="14.2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</row>
    <row r="780" spans="1:11" ht="14.2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</row>
    <row r="781" spans="1:11" ht="14.2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</row>
    <row r="782" spans="1:11" ht="14.2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</row>
    <row r="783" spans="1:11" ht="14.2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</row>
    <row r="784" spans="1:11" ht="14.2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</row>
    <row r="785" spans="1:11" ht="14.2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</row>
    <row r="786" spans="1:11" ht="14.2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</row>
    <row r="787" spans="1:11" ht="14.2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</row>
    <row r="788" spans="1:11" ht="14.2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</row>
    <row r="789" spans="1:11" ht="14.2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</row>
    <row r="790" spans="1:11" ht="14.2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</row>
    <row r="791" spans="1:11" ht="14.2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</row>
    <row r="792" spans="1:11" ht="14.2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</row>
    <row r="793" spans="1:11" ht="14.2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</row>
    <row r="794" spans="1:11" ht="14.2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</row>
    <row r="795" spans="1:11" ht="14.2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</row>
    <row r="796" spans="1:11" ht="14.2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</row>
    <row r="797" spans="1:11" ht="14.2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</row>
    <row r="798" spans="1:11" ht="14.2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</row>
    <row r="799" spans="1:11" ht="14.2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</row>
    <row r="800" spans="1:11" ht="14.2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</row>
    <row r="801" spans="1:11" ht="14.2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</row>
    <row r="802" spans="1:11" ht="14.2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</row>
    <row r="803" spans="1:11" ht="14.2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</row>
    <row r="804" spans="1:11" ht="14.2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</row>
    <row r="805" spans="1:11" ht="14.2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</row>
    <row r="806" spans="1:11" ht="14.2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</row>
    <row r="807" spans="1:11" ht="14.2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</row>
    <row r="808" spans="1:11" ht="14.2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</row>
    <row r="809" spans="1:11" ht="14.2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</row>
    <row r="810" spans="1:11" ht="14.2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</row>
    <row r="811" spans="1:11" ht="14.2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</row>
    <row r="812" spans="1:11" ht="14.2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</row>
    <row r="813" spans="1:11" ht="14.2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</row>
    <row r="814" spans="1:11" ht="14.2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</row>
    <row r="815" spans="1:11" ht="14.2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</row>
    <row r="816" spans="1:11" ht="14.2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</row>
    <row r="817" spans="1:11" ht="14.2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</row>
    <row r="818" spans="1:11" ht="14.2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</row>
    <row r="819" spans="1:11" ht="14.2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</row>
    <row r="820" spans="1:11" ht="14.2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</row>
    <row r="821" spans="1:11" ht="14.2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</row>
    <row r="822" spans="1:11" ht="14.2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</row>
    <row r="823" spans="1:11" ht="14.2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</row>
    <row r="824" spans="1:11" ht="14.2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</row>
    <row r="825" spans="1:11" ht="14.2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</row>
    <row r="826" spans="1:11" ht="14.2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</row>
    <row r="827" spans="1:11" ht="14.2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</row>
    <row r="828" spans="1:11" ht="14.2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</row>
    <row r="829" spans="1:11" ht="14.2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</row>
    <row r="830" spans="1:11" ht="14.2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</row>
    <row r="831" spans="1:11" ht="14.2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</row>
    <row r="832" spans="1:11" ht="14.2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</row>
    <row r="833" spans="1:11" ht="14.2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</row>
    <row r="834" spans="1:11" ht="14.2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</row>
    <row r="835" spans="1:11" ht="14.2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</row>
    <row r="836" spans="1:11" ht="14.2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</row>
    <row r="837" spans="1:11" ht="14.2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</row>
    <row r="838" spans="1:11" ht="14.2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</row>
    <row r="839" spans="1:11" ht="14.2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</row>
    <row r="840" spans="1:11" ht="14.2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</row>
    <row r="841" spans="1:11" ht="14.2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</row>
    <row r="842" spans="1:11" ht="14.2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</row>
    <row r="843" spans="1:11" ht="14.2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</row>
    <row r="844" spans="1:11" ht="14.2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</row>
    <row r="845" spans="1:11" ht="14.2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</row>
    <row r="846" spans="1:11" ht="14.2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</row>
    <row r="847" spans="1:11" ht="14.2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</row>
    <row r="848" spans="1:11" ht="14.2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</row>
    <row r="849" spans="1:11" ht="14.2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</row>
    <row r="850" spans="1:11" ht="14.2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</row>
    <row r="851" spans="1:11" ht="14.2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</row>
    <row r="852" spans="1:11" ht="14.2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</row>
    <row r="853" spans="1:11" ht="14.2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</row>
    <row r="854" spans="1:11" ht="14.2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</row>
    <row r="855" spans="1:11" ht="14.2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</row>
    <row r="856" spans="1:11" ht="14.2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</row>
    <row r="857" spans="1:11" ht="14.2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</row>
    <row r="858" spans="1:11" ht="14.2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</row>
    <row r="859" spans="1:11" ht="14.2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</row>
    <row r="860" spans="1:11" ht="14.2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</row>
    <row r="861" spans="1:11" ht="14.2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</row>
    <row r="862" spans="1:11" ht="14.2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</row>
    <row r="863" spans="1:11" ht="14.2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</row>
    <row r="864" spans="1:11" ht="14.2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</row>
    <row r="865" spans="1:11" ht="14.2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</row>
    <row r="866" spans="1:11" ht="14.2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</row>
    <row r="867" spans="1:11" ht="14.2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</row>
    <row r="868" spans="1:11" ht="14.2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</row>
    <row r="869" spans="1:11" ht="14.2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</row>
    <row r="870" spans="1:11" ht="14.2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</row>
    <row r="871" spans="1:11" ht="14.2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</row>
    <row r="872" spans="1:11" ht="14.2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</row>
    <row r="873" spans="1:11" ht="14.2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</row>
    <row r="874" spans="1:11" ht="14.2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</row>
    <row r="875" spans="1:11" ht="14.2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</row>
    <row r="876" spans="1:11" ht="14.2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</row>
    <row r="877" spans="1:11" ht="14.2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</row>
    <row r="878" spans="1:11" ht="14.2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</row>
    <row r="879" spans="1:11" ht="14.2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</row>
    <row r="880" spans="1:11" ht="14.2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</row>
    <row r="881" spans="1:11" ht="14.2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</row>
    <row r="882" spans="1:11" ht="14.2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</row>
    <row r="883" spans="1:11" ht="14.2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</row>
    <row r="884" spans="1:11" ht="14.2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</row>
    <row r="885" spans="1:11" ht="14.2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</row>
    <row r="886" spans="1:11" ht="14.2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</row>
    <row r="887" spans="1:11" ht="14.2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</row>
    <row r="888" spans="1:11" ht="14.2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</row>
    <row r="889" spans="1:11" ht="14.2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</row>
    <row r="890" spans="1:11" ht="14.2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</row>
    <row r="891" spans="1:11" ht="14.2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</row>
    <row r="892" spans="1:11" ht="14.2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</row>
    <row r="893" spans="1:11" ht="14.2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</row>
    <row r="894" spans="1:11" ht="14.2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</row>
    <row r="895" spans="1:11" ht="14.2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</row>
    <row r="896" spans="1:11" ht="14.2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</row>
    <row r="897" spans="1:11" ht="14.2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</row>
    <row r="898" spans="1:11" ht="14.2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</row>
    <row r="899" spans="1:11" ht="14.2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</row>
    <row r="900" spans="1:11" ht="14.2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</row>
    <row r="901" spans="1:11" ht="14.2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</row>
    <row r="902" spans="1:11" ht="14.2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</row>
    <row r="903" spans="1:11" ht="14.2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</row>
    <row r="904" spans="1:11" ht="14.2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</row>
    <row r="905" spans="1:11" ht="14.2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</row>
    <row r="906" spans="1:11" ht="14.2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</row>
    <row r="907" spans="1:11" ht="14.2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</row>
    <row r="908" spans="1:11" ht="14.2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</row>
    <row r="909" spans="1:11" ht="14.2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</row>
    <row r="910" spans="1:11" ht="14.2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</row>
    <row r="911" spans="1:11" ht="14.2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</row>
    <row r="912" spans="1:11" ht="14.2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</row>
    <row r="913" spans="1:11" ht="14.2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</row>
    <row r="914" spans="1:11" ht="14.2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</row>
    <row r="915" spans="1:11" ht="14.2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</row>
    <row r="916" spans="1:11" ht="14.2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</row>
    <row r="917" spans="1:11" ht="14.2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</row>
    <row r="918" spans="1:11" ht="14.2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</row>
    <row r="919" spans="1:11" ht="14.2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</row>
    <row r="920" spans="1:11" ht="14.2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</row>
    <row r="921" spans="1:11" ht="14.2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</row>
    <row r="922" spans="1:11" ht="14.2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</row>
    <row r="923" spans="1:11" ht="14.2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</row>
    <row r="924" spans="1:11" ht="14.2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</row>
    <row r="925" spans="1:11" ht="14.2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</row>
    <row r="926" spans="1:11" ht="14.2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</row>
    <row r="927" spans="1:11" ht="14.2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</row>
    <row r="928" spans="1:11" ht="14.2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</row>
    <row r="929" spans="1:11" ht="14.2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</row>
    <row r="930" spans="1:11" ht="14.2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</row>
    <row r="931" spans="1:11" ht="14.2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</row>
    <row r="932" spans="1:11" ht="14.2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</row>
    <row r="933" spans="1:11" ht="14.2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</row>
    <row r="934" spans="1:11" ht="14.2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</row>
    <row r="935" spans="1:11" ht="14.2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</row>
    <row r="936" spans="1:11" ht="14.2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</row>
    <row r="937" spans="1:11" ht="14.2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</row>
    <row r="938" spans="1:11" ht="14.2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</row>
    <row r="939" spans="1:11" ht="14.2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</row>
    <row r="940" spans="1:11" ht="14.2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</row>
    <row r="941" spans="1:11" ht="14.2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</row>
    <row r="942" spans="1:11" ht="14.2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</row>
    <row r="943" spans="1:11" ht="14.2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</row>
    <row r="944" spans="1:11" ht="14.2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</row>
    <row r="945" spans="1:11" ht="14.2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</row>
    <row r="946" spans="1:11" ht="14.2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</row>
    <row r="947" spans="1:11" ht="14.2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</row>
    <row r="948" spans="1:11" ht="14.2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</row>
    <row r="949" spans="1:11" ht="14.2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</row>
    <row r="950" spans="1:11" ht="14.2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</row>
    <row r="951" spans="1:11" ht="14.2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</row>
    <row r="952" spans="1:11" ht="14.2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</row>
    <row r="953" spans="1:11" ht="14.2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</row>
    <row r="954" spans="1:11" ht="14.2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</row>
    <row r="955" spans="1:11" ht="14.2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</row>
    <row r="956" spans="1:11" ht="14.2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</row>
    <row r="957" spans="1:11" ht="14.2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</row>
    <row r="958" spans="1:11" ht="14.2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</row>
    <row r="959" spans="1:11" ht="14.2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</row>
    <row r="960" spans="1:11" ht="14.2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</row>
    <row r="961" spans="1:11" ht="14.2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</row>
    <row r="962" spans="1:11" ht="14.2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</row>
    <row r="963" spans="1:11" ht="14.2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</row>
    <row r="964" spans="1:11" ht="14.2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</row>
    <row r="965" spans="1:11" ht="14.2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</row>
    <row r="966" spans="1:11" ht="14.2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</row>
    <row r="967" spans="1:11" ht="14.2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</row>
    <row r="968" spans="1:11" ht="14.2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</row>
    <row r="969" spans="1:11" ht="14.2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</row>
    <row r="970" spans="1:11" ht="14.2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</row>
    <row r="971" spans="1:11" ht="14.2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</row>
    <row r="972" spans="1:11" ht="14.2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</row>
    <row r="973" spans="1:11" ht="14.2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</row>
    <row r="974" spans="1:11" ht="14.2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</row>
    <row r="975" spans="1:11" ht="14.2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</row>
    <row r="976" spans="1:11" ht="14.2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</row>
    <row r="977" spans="1:11" ht="14.2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</row>
    <row r="978" spans="1:11" ht="14.2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</row>
    <row r="979" spans="1:11" ht="14.2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</row>
    <row r="980" spans="1:11" ht="14.2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</row>
    <row r="981" spans="1:11" ht="14.2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</row>
    <row r="982" spans="1:11" ht="14.2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</row>
    <row r="983" spans="1:11" ht="14.2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</row>
    <row r="984" spans="1:11" ht="14.2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</row>
    <row r="985" spans="1:11" ht="14.2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</row>
    <row r="986" spans="1:11" ht="14.2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</row>
    <row r="987" spans="1:11" ht="14.2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</row>
    <row r="988" spans="1:11" ht="14.2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</row>
    <row r="989" spans="1:11" ht="14.2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</row>
    <row r="990" spans="1:11" ht="14.2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</row>
    <row r="991" spans="1:11" ht="14.2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</row>
    <row r="992" spans="1:11" ht="14.2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</row>
    <row r="993" spans="1:11" ht="14.2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</row>
    <row r="994" spans="1:11" ht="14.2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</row>
    <row r="995" spans="1:11" ht="14.2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</row>
    <row r="996" spans="1:11" ht="14.2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</row>
    <row r="997" spans="1:11" ht="14.2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</row>
    <row r="998" spans="1:11" ht="14.2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</row>
    <row r="999" spans="1:11" ht="14.25" customHeight="1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</row>
    <row r="1000" spans="1:11" ht="14.25" customHeight="1" x14ac:dyDescent="0.2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</row>
  </sheetData>
  <sheetProtection algorithmName="SHA-512" hashValue="rhwXcVln6daCJGYZ7NB3G2gc8oA82Xv+8Sl0qkRMzu3hLkZWKmZLmcpGNU8sgfVJnh3ESspDIyxG4b/VkCCkww==" saltValue="ov4GTTwM/0bbS+hA8YgTRQ==" spinCount="100000" sheet="1" objects="1" scenarios="1"/>
  <mergeCells count="13">
    <mergeCell ref="A4:A6"/>
    <mergeCell ref="B4:F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K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E3" sqref="E3"/>
    </sheetView>
  </sheetViews>
  <sheetFormatPr defaultRowHeight="15" x14ac:dyDescent="0.25"/>
  <cols>
    <col min="1" max="1" width="17" customWidth="1"/>
    <col min="2" max="2" width="11.140625" customWidth="1"/>
    <col min="3" max="6" width="10.5703125" customWidth="1"/>
    <col min="7" max="7" width="11.140625" style="4" customWidth="1"/>
    <col min="8" max="9" width="10.5703125" style="4" customWidth="1"/>
    <col min="10" max="10" width="10.5703125" customWidth="1"/>
    <col min="12" max="12" width="12.5703125" bestFit="1" customWidth="1"/>
    <col min="13" max="13" width="13.5703125" customWidth="1"/>
  </cols>
  <sheetData>
    <row r="1" spans="1:13" x14ac:dyDescent="0.25">
      <c r="A1" s="137" t="s">
        <v>362</v>
      </c>
      <c r="B1" s="137"/>
      <c r="C1" s="137"/>
      <c r="D1" s="137"/>
    </row>
    <row r="2" spans="1:13" x14ac:dyDescent="0.25">
      <c r="A2" s="137"/>
      <c r="B2" s="137"/>
      <c r="C2" s="137"/>
      <c r="D2" s="137"/>
    </row>
    <row r="3" spans="1:13" x14ac:dyDescent="0.25">
      <c r="A3" s="139"/>
      <c r="B3" s="139"/>
      <c r="C3" s="139"/>
      <c r="D3" s="139"/>
    </row>
    <row r="4" spans="1:13" x14ac:dyDescent="0.25">
      <c r="A4" s="169" t="s">
        <v>30</v>
      </c>
      <c r="B4" s="171" t="s">
        <v>31</v>
      </c>
      <c r="C4" s="172"/>
      <c r="D4" s="172"/>
      <c r="E4" s="172"/>
      <c r="F4" s="173"/>
      <c r="G4" s="198" t="s">
        <v>32</v>
      </c>
      <c r="H4" s="199"/>
      <c r="I4" s="199"/>
      <c r="J4" s="200"/>
      <c r="K4" s="201"/>
      <c r="L4" s="191" t="s">
        <v>33</v>
      </c>
      <c r="M4" s="191" t="s">
        <v>57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79" t="s">
        <v>38</v>
      </c>
      <c r="G5" s="183" t="s">
        <v>35</v>
      </c>
      <c r="H5" s="184" t="s">
        <v>36</v>
      </c>
      <c r="I5" s="185"/>
      <c r="J5" s="186" t="s">
        <v>37</v>
      </c>
      <c r="K5" s="186" t="s">
        <v>38</v>
      </c>
      <c r="L5" s="192"/>
      <c r="M5" s="192"/>
    </row>
    <row r="6" spans="1:13" ht="30" x14ac:dyDescent="0.25">
      <c r="A6" s="170"/>
      <c r="B6" s="180"/>
      <c r="C6" s="8" t="s">
        <v>39</v>
      </c>
      <c r="D6" s="8" t="s">
        <v>40</v>
      </c>
      <c r="E6" s="180"/>
      <c r="F6" s="180"/>
      <c r="G6" s="180"/>
      <c r="H6" s="9" t="s">
        <v>39</v>
      </c>
      <c r="I6" s="10" t="s">
        <v>40</v>
      </c>
      <c r="J6" s="187"/>
      <c r="K6" s="197"/>
      <c r="L6" s="193"/>
      <c r="M6" s="193"/>
    </row>
    <row r="7" spans="1:13" x14ac:dyDescent="0.25">
      <c r="A7" s="1" t="s">
        <v>1</v>
      </c>
      <c r="B7" s="11" t="s">
        <v>81</v>
      </c>
      <c r="C7" s="12">
        <v>260</v>
      </c>
      <c r="D7" s="12"/>
      <c r="E7" s="12">
        <v>32.950000000000003</v>
      </c>
      <c r="F7" s="12">
        <f>E7/C7*1000</f>
        <v>126.73076923076923</v>
      </c>
      <c r="G7" s="13" t="s">
        <v>81</v>
      </c>
      <c r="H7" s="26">
        <v>447</v>
      </c>
      <c r="I7" s="26"/>
      <c r="J7" s="26">
        <v>19.95</v>
      </c>
      <c r="K7" s="26">
        <f>J7/H7*1000</f>
        <v>44.630872483221474</v>
      </c>
      <c r="L7" s="15">
        <f>SUM(F7-K7)</f>
        <v>82.099896747547746</v>
      </c>
      <c r="M7" s="15">
        <f>(F7-K7)/K7*100</f>
        <v>183.95315211104685</v>
      </c>
    </row>
    <row r="8" spans="1:13" x14ac:dyDescent="0.25">
      <c r="A8" s="1" t="s">
        <v>2</v>
      </c>
      <c r="B8" s="11"/>
      <c r="C8" s="12"/>
      <c r="D8" s="12"/>
      <c r="E8" s="12"/>
      <c r="F8" s="12"/>
      <c r="G8" s="13"/>
      <c r="H8" s="26"/>
      <c r="I8" s="26"/>
      <c r="J8" s="26"/>
      <c r="K8" s="26"/>
      <c r="L8" s="15"/>
      <c r="M8" s="15"/>
    </row>
    <row r="9" spans="1:13" x14ac:dyDescent="0.25">
      <c r="A9" s="1" t="s">
        <v>3</v>
      </c>
      <c r="B9" s="11"/>
      <c r="C9" s="12"/>
      <c r="D9" s="12"/>
      <c r="E9" s="12"/>
      <c r="F9" s="12"/>
      <c r="G9" s="13"/>
      <c r="H9" s="26"/>
      <c r="I9" s="26"/>
      <c r="J9" s="26"/>
      <c r="K9" s="26"/>
      <c r="L9" s="15"/>
      <c r="M9" s="15"/>
    </row>
    <row r="10" spans="1:13" x14ac:dyDescent="0.25">
      <c r="A10" s="1" t="s">
        <v>4</v>
      </c>
      <c r="B10" s="11" t="s">
        <v>41</v>
      </c>
      <c r="C10" s="12">
        <v>375</v>
      </c>
      <c r="D10" s="12"/>
      <c r="E10" s="12">
        <v>26.95</v>
      </c>
      <c r="F10" s="12">
        <f t="shared" ref="F10:F29" si="0">E10/C10*1000</f>
        <v>71.86666666666666</v>
      </c>
      <c r="G10" s="13" t="s">
        <v>130</v>
      </c>
      <c r="H10" s="26">
        <v>500</v>
      </c>
      <c r="I10" s="26"/>
      <c r="J10" s="26">
        <v>18</v>
      </c>
      <c r="K10" s="26">
        <f t="shared" ref="K10:K29" si="1">J10/H10*1000</f>
        <v>36</v>
      </c>
      <c r="L10" s="15">
        <f t="shared" ref="L10:L29" si="2">SUM(F10-K10)</f>
        <v>35.86666666666666</v>
      </c>
      <c r="M10" s="15">
        <f t="shared" ref="M10:M29" si="3">(F10-K10)/K10*100</f>
        <v>99.629629629629619</v>
      </c>
    </row>
    <row r="11" spans="1:13" x14ac:dyDescent="0.25">
      <c r="A11" s="1" t="s">
        <v>5</v>
      </c>
      <c r="B11" s="11"/>
      <c r="C11" s="12"/>
      <c r="D11" s="12"/>
      <c r="E11" s="12"/>
      <c r="F11" s="12"/>
      <c r="G11" s="13"/>
      <c r="H11" s="26"/>
      <c r="I11" s="26"/>
      <c r="J11" s="26"/>
      <c r="K11" s="26"/>
      <c r="L11" s="15"/>
      <c r="M11" s="15"/>
    </row>
    <row r="12" spans="1:13" x14ac:dyDescent="0.25">
      <c r="A12" s="1" t="s">
        <v>6</v>
      </c>
      <c r="B12" s="11"/>
      <c r="C12" s="12"/>
      <c r="D12" s="12"/>
      <c r="E12" s="12"/>
      <c r="F12" s="12"/>
      <c r="G12" s="13"/>
      <c r="H12" s="26"/>
      <c r="I12" s="26"/>
      <c r="J12" s="26"/>
      <c r="K12" s="26"/>
      <c r="L12" s="15"/>
      <c r="M12" s="15"/>
    </row>
    <row r="13" spans="1:13" x14ac:dyDescent="0.25">
      <c r="A13" s="1" t="s">
        <v>62</v>
      </c>
      <c r="B13" s="11"/>
      <c r="C13" s="12"/>
      <c r="D13" s="12"/>
      <c r="E13" s="12"/>
      <c r="F13" s="12"/>
      <c r="G13" s="13"/>
      <c r="H13" s="26"/>
      <c r="I13" s="26"/>
      <c r="J13" s="26"/>
      <c r="K13" s="26"/>
      <c r="L13" s="15"/>
      <c r="M13" s="15"/>
    </row>
    <row r="14" spans="1:13" x14ac:dyDescent="0.25">
      <c r="A14" s="1" t="s">
        <v>8</v>
      </c>
      <c r="B14" s="11" t="s">
        <v>46</v>
      </c>
      <c r="C14" s="12">
        <v>500</v>
      </c>
      <c r="D14" s="12"/>
      <c r="E14" s="12">
        <v>23.25</v>
      </c>
      <c r="F14" s="12">
        <f t="shared" si="0"/>
        <v>46.5</v>
      </c>
      <c r="G14" s="13" t="s">
        <v>203</v>
      </c>
      <c r="H14" s="26">
        <v>1000</v>
      </c>
      <c r="I14" s="26"/>
      <c r="J14" s="26">
        <v>10</v>
      </c>
      <c r="K14" s="26">
        <f t="shared" si="1"/>
        <v>10</v>
      </c>
      <c r="L14" s="15">
        <f t="shared" si="2"/>
        <v>36.5</v>
      </c>
      <c r="M14" s="15">
        <f t="shared" si="3"/>
        <v>365</v>
      </c>
    </row>
    <row r="15" spans="1:13" x14ac:dyDescent="0.25">
      <c r="A15" s="1" t="s">
        <v>9</v>
      </c>
      <c r="B15" s="11"/>
      <c r="C15" s="12"/>
      <c r="D15" s="12"/>
      <c r="E15" s="12"/>
      <c r="F15" s="12"/>
      <c r="G15" s="13"/>
      <c r="H15" s="26"/>
      <c r="I15" s="26"/>
      <c r="J15" s="26"/>
      <c r="K15" s="26"/>
      <c r="L15" s="15"/>
      <c r="M15" s="15"/>
    </row>
    <row r="16" spans="1:13" x14ac:dyDescent="0.25">
      <c r="A16" s="1" t="s">
        <v>10</v>
      </c>
      <c r="B16" s="11" t="s">
        <v>46</v>
      </c>
      <c r="C16" s="12">
        <v>160</v>
      </c>
      <c r="D16" s="12"/>
      <c r="E16" s="12">
        <v>24.95</v>
      </c>
      <c r="F16" s="12">
        <f t="shared" si="0"/>
        <v>155.9375</v>
      </c>
      <c r="G16" s="13" t="s">
        <v>72</v>
      </c>
      <c r="H16" s="26">
        <v>600</v>
      </c>
      <c r="I16" s="26"/>
      <c r="J16" s="26">
        <v>9.25</v>
      </c>
      <c r="K16" s="26">
        <f t="shared" si="1"/>
        <v>15.416666666666668</v>
      </c>
      <c r="L16" s="15">
        <f t="shared" si="2"/>
        <v>140.52083333333334</v>
      </c>
      <c r="M16" s="15">
        <f t="shared" si="3"/>
        <v>911.48648648648646</v>
      </c>
    </row>
    <row r="17" spans="1:13" x14ac:dyDescent="0.25">
      <c r="A17" s="1" t="s">
        <v>11</v>
      </c>
      <c r="B17" s="11" t="s">
        <v>46</v>
      </c>
      <c r="C17" s="12">
        <v>230</v>
      </c>
      <c r="D17" s="12"/>
      <c r="E17" s="12">
        <v>27.5</v>
      </c>
      <c r="F17" s="12">
        <f t="shared" si="0"/>
        <v>119.56521739130436</v>
      </c>
      <c r="G17" s="13" t="s">
        <v>204</v>
      </c>
      <c r="H17" s="26">
        <v>480</v>
      </c>
      <c r="I17" s="26"/>
      <c r="J17" s="26">
        <v>28.5</v>
      </c>
      <c r="K17" s="26">
        <f t="shared" si="1"/>
        <v>59.375</v>
      </c>
      <c r="L17" s="15">
        <f t="shared" si="2"/>
        <v>60.190217391304358</v>
      </c>
      <c r="M17" s="15">
        <f t="shared" si="3"/>
        <v>101.37299771167049</v>
      </c>
    </row>
    <row r="18" spans="1:13" x14ac:dyDescent="0.25">
      <c r="A18" s="1" t="s">
        <v>12</v>
      </c>
      <c r="B18" s="11"/>
      <c r="C18" s="12"/>
      <c r="D18" s="12"/>
      <c r="E18" s="12"/>
      <c r="F18" s="12"/>
      <c r="G18" s="13"/>
      <c r="H18" s="26"/>
      <c r="I18" s="26"/>
      <c r="J18" s="26"/>
      <c r="K18" s="26"/>
      <c r="L18" s="15"/>
      <c r="M18" s="15"/>
    </row>
    <row r="19" spans="1:13" x14ac:dyDescent="0.25">
      <c r="A19" s="1" t="s">
        <v>13</v>
      </c>
      <c r="B19" s="11" t="s">
        <v>46</v>
      </c>
      <c r="C19" s="12">
        <v>250</v>
      </c>
      <c r="D19" s="12"/>
      <c r="E19" s="12">
        <v>30.25</v>
      </c>
      <c r="F19" s="12">
        <f t="shared" si="0"/>
        <v>121</v>
      </c>
      <c r="G19" s="13" t="s">
        <v>205</v>
      </c>
      <c r="H19" s="26">
        <v>500</v>
      </c>
      <c r="I19" s="26"/>
      <c r="J19" s="26">
        <v>16.5</v>
      </c>
      <c r="K19" s="26">
        <f t="shared" si="1"/>
        <v>33</v>
      </c>
      <c r="L19" s="15">
        <f t="shared" si="2"/>
        <v>88</v>
      </c>
      <c r="M19" s="15">
        <f t="shared" si="3"/>
        <v>266.66666666666663</v>
      </c>
    </row>
    <row r="20" spans="1:13" x14ac:dyDescent="0.25">
      <c r="A20" s="1" t="s">
        <v>14</v>
      </c>
      <c r="B20" s="11" t="s">
        <v>46</v>
      </c>
      <c r="C20" s="12">
        <v>300</v>
      </c>
      <c r="D20" s="12"/>
      <c r="E20" s="12">
        <v>34.950000000000003</v>
      </c>
      <c r="F20" s="12">
        <f t="shared" si="0"/>
        <v>116.5</v>
      </c>
      <c r="G20" s="13" t="s">
        <v>72</v>
      </c>
      <c r="H20" s="26">
        <v>1000</v>
      </c>
      <c r="I20" s="26"/>
      <c r="J20" s="26">
        <v>26.95</v>
      </c>
      <c r="K20" s="26">
        <f t="shared" si="1"/>
        <v>26.95</v>
      </c>
      <c r="L20" s="15">
        <f t="shared" si="2"/>
        <v>89.55</v>
      </c>
      <c r="M20" s="15">
        <f t="shared" si="3"/>
        <v>332.28200371057517</v>
      </c>
    </row>
    <row r="21" spans="1:13" x14ac:dyDescent="0.25">
      <c r="A21" s="1" t="s">
        <v>15</v>
      </c>
      <c r="B21" s="11" t="s">
        <v>46</v>
      </c>
      <c r="C21" s="12">
        <v>22</v>
      </c>
      <c r="D21" s="12"/>
      <c r="E21" s="12">
        <v>6.95</v>
      </c>
      <c r="F21" s="12">
        <f t="shared" si="0"/>
        <v>315.90909090909093</v>
      </c>
      <c r="G21" s="13" t="s">
        <v>52</v>
      </c>
      <c r="H21" s="26">
        <v>150</v>
      </c>
      <c r="I21" s="26"/>
      <c r="J21" s="26">
        <v>19.95</v>
      </c>
      <c r="K21" s="26">
        <f t="shared" si="1"/>
        <v>133</v>
      </c>
      <c r="L21" s="15">
        <f t="shared" si="2"/>
        <v>182.90909090909093</v>
      </c>
      <c r="M21" s="15">
        <f t="shared" si="3"/>
        <v>137.52563226247437</v>
      </c>
    </row>
    <row r="22" spans="1:13" x14ac:dyDescent="0.25">
      <c r="A22" s="1" t="s">
        <v>16</v>
      </c>
      <c r="B22" s="11"/>
      <c r="C22" s="12"/>
      <c r="D22" s="12"/>
      <c r="E22" s="12"/>
      <c r="F22" s="12"/>
      <c r="G22" s="13"/>
      <c r="H22" s="26"/>
      <c r="I22" s="26"/>
      <c r="J22" s="26"/>
      <c r="K22" s="26"/>
      <c r="L22" s="15"/>
      <c r="M22" s="15"/>
    </row>
    <row r="23" spans="1:13" x14ac:dyDescent="0.25">
      <c r="A23" s="2" t="s">
        <v>17</v>
      </c>
      <c r="B23" s="11" t="s">
        <v>43</v>
      </c>
      <c r="C23" s="12">
        <v>250</v>
      </c>
      <c r="D23" s="12"/>
      <c r="E23" s="12">
        <v>19.25</v>
      </c>
      <c r="F23" s="12">
        <f t="shared" si="0"/>
        <v>77</v>
      </c>
      <c r="G23" s="13" t="s">
        <v>206</v>
      </c>
      <c r="H23" s="26">
        <v>500</v>
      </c>
      <c r="I23" s="26"/>
      <c r="J23" s="26">
        <v>14.21</v>
      </c>
      <c r="K23" s="26">
        <f t="shared" si="1"/>
        <v>28.42</v>
      </c>
      <c r="L23" s="15">
        <f t="shared" si="2"/>
        <v>48.58</v>
      </c>
      <c r="M23" s="15">
        <f t="shared" si="3"/>
        <v>170.93596059113298</v>
      </c>
    </row>
    <row r="24" spans="1:13" x14ac:dyDescent="0.25">
      <c r="A24" s="1" t="s">
        <v>18</v>
      </c>
      <c r="B24" s="11"/>
      <c r="C24" s="12"/>
      <c r="D24" s="12"/>
      <c r="E24" s="12"/>
      <c r="F24" s="12"/>
      <c r="G24" s="13"/>
      <c r="H24" s="26"/>
      <c r="I24" s="26"/>
      <c r="J24" s="26"/>
      <c r="K24" s="26"/>
      <c r="L24" s="15"/>
      <c r="M24" s="15"/>
    </row>
    <row r="25" spans="1:13" x14ac:dyDescent="0.25">
      <c r="A25" s="1" t="s">
        <v>19</v>
      </c>
      <c r="B25" s="11"/>
      <c r="C25" s="12"/>
      <c r="D25" s="12"/>
      <c r="E25" s="12"/>
      <c r="F25" s="12"/>
      <c r="G25" s="13"/>
      <c r="H25" s="26"/>
      <c r="I25" s="26"/>
      <c r="J25" s="26"/>
      <c r="K25" s="26"/>
      <c r="L25" s="15"/>
      <c r="M25" s="15"/>
    </row>
    <row r="26" spans="1:13" x14ac:dyDescent="0.25">
      <c r="A26" s="1" t="s">
        <v>20</v>
      </c>
      <c r="B26" s="11"/>
      <c r="C26" s="12"/>
      <c r="D26" s="12"/>
      <c r="E26" s="12"/>
      <c r="F26" s="12"/>
      <c r="G26" s="13"/>
      <c r="H26" s="26"/>
      <c r="I26" s="26"/>
      <c r="J26" s="26"/>
      <c r="K26" s="26"/>
      <c r="L26" s="15"/>
      <c r="M26" s="15"/>
    </row>
    <row r="27" spans="1:13" x14ac:dyDescent="0.25">
      <c r="A27" s="1" t="s">
        <v>21</v>
      </c>
      <c r="B27" s="11"/>
      <c r="C27" s="12"/>
      <c r="D27" s="12"/>
      <c r="E27" s="12"/>
      <c r="F27" s="12"/>
      <c r="G27" s="13"/>
      <c r="H27" s="26"/>
      <c r="I27" s="26"/>
      <c r="J27" s="26"/>
      <c r="K27" s="26"/>
      <c r="L27" s="15"/>
      <c r="M27" s="15"/>
    </row>
    <row r="28" spans="1:13" x14ac:dyDescent="0.25">
      <c r="A28" s="1" t="s">
        <v>22</v>
      </c>
      <c r="B28" s="11"/>
      <c r="C28" s="12"/>
      <c r="D28" s="12"/>
      <c r="E28" s="12"/>
      <c r="F28" s="12"/>
      <c r="G28" s="13"/>
      <c r="H28" s="26"/>
      <c r="I28" s="26"/>
      <c r="J28" s="26"/>
      <c r="K28" s="26"/>
      <c r="L28" s="15"/>
      <c r="M28" s="15"/>
    </row>
    <row r="29" spans="1:13" x14ac:dyDescent="0.25">
      <c r="A29" s="1" t="s">
        <v>23</v>
      </c>
      <c r="B29" s="11" t="s">
        <v>46</v>
      </c>
      <c r="C29" s="12">
        <v>110</v>
      </c>
      <c r="D29" s="12"/>
      <c r="E29" s="12">
        <v>22.5</v>
      </c>
      <c r="F29" s="12">
        <f t="shared" si="0"/>
        <v>204.54545454545456</v>
      </c>
      <c r="G29" s="13" t="s">
        <v>205</v>
      </c>
      <c r="H29" s="26">
        <v>175</v>
      </c>
      <c r="I29" s="26"/>
      <c r="J29" s="26">
        <v>15.25</v>
      </c>
      <c r="K29" s="26">
        <f t="shared" si="1"/>
        <v>87.142857142857153</v>
      </c>
      <c r="L29" s="15">
        <f t="shared" si="2"/>
        <v>117.40259740259741</v>
      </c>
      <c r="M29" s="15">
        <f t="shared" si="3"/>
        <v>134.72429210134126</v>
      </c>
    </row>
    <row r="30" spans="1:13" x14ac:dyDescent="0.25">
      <c r="A30" s="1" t="s">
        <v>24</v>
      </c>
      <c r="B30" s="11"/>
      <c r="C30" s="12"/>
      <c r="D30" s="12"/>
      <c r="E30" s="12"/>
      <c r="F30" s="12"/>
      <c r="G30" s="13"/>
      <c r="H30" s="26"/>
      <c r="I30" s="26"/>
      <c r="J30" s="26"/>
      <c r="K30" s="26"/>
      <c r="L30" s="15"/>
      <c r="M30" s="15"/>
    </row>
    <row r="31" spans="1:13" x14ac:dyDescent="0.25">
      <c r="A31" s="1" t="s">
        <v>25</v>
      </c>
      <c r="B31" s="11"/>
      <c r="C31" s="12"/>
      <c r="D31" s="12"/>
      <c r="E31" s="12"/>
      <c r="F31" s="12"/>
      <c r="G31" s="13"/>
      <c r="H31" s="26"/>
      <c r="I31" s="26"/>
      <c r="J31" s="26"/>
      <c r="K31" s="26"/>
      <c r="L31" s="15"/>
      <c r="M31" s="15"/>
    </row>
    <row r="32" spans="1:13" x14ac:dyDescent="0.25">
      <c r="A32" s="1" t="s">
        <v>26</v>
      </c>
      <c r="B32" s="11"/>
      <c r="C32" s="12"/>
      <c r="D32" s="12"/>
      <c r="E32" s="12"/>
      <c r="F32" s="12"/>
      <c r="G32" s="13"/>
      <c r="H32" s="26"/>
      <c r="I32" s="26"/>
      <c r="J32" s="26"/>
      <c r="K32" s="26"/>
      <c r="L32" s="15"/>
      <c r="M32" s="15"/>
    </row>
    <row r="33" spans="1:13" x14ac:dyDescent="0.25">
      <c r="A33" s="1" t="s">
        <v>27</v>
      </c>
      <c r="B33" s="11"/>
      <c r="C33" s="12"/>
      <c r="D33" s="12"/>
      <c r="E33" s="12"/>
      <c r="F33" s="12"/>
      <c r="G33" s="13"/>
      <c r="H33" s="26"/>
      <c r="I33" s="26"/>
      <c r="J33" s="26"/>
      <c r="K33" s="26"/>
      <c r="L33" s="15"/>
      <c r="M33" s="15"/>
    </row>
  </sheetData>
  <sheetProtection algorithmName="SHA-512" hashValue="WRNjx/jjDdD5QdYJNY7xUb1yu1JgETm3uih0KpenYYob3HPIhD6Fo/sLUoCNNisTsbONU0XWqNBlvQXskiMohw==" saltValue="Q9wjuUOSY3HWB5ZBf4bPdA==" spinCount="100000" sheet="1" objects="1" scenarios="1"/>
  <mergeCells count="13">
    <mergeCell ref="A4:A6"/>
    <mergeCell ref="B4:F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K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E3" sqref="E3"/>
    </sheetView>
  </sheetViews>
  <sheetFormatPr defaultRowHeight="15" x14ac:dyDescent="0.25"/>
  <cols>
    <col min="1" max="1" width="18" bestFit="1" customWidth="1"/>
    <col min="2" max="2" width="11.42578125" bestFit="1" customWidth="1"/>
    <col min="3" max="6" width="10.5703125" customWidth="1"/>
    <col min="7" max="7" width="11.85546875" style="4" bestFit="1" customWidth="1"/>
    <col min="8" max="9" width="10.5703125" style="4" customWidth="1"/>
    <col min="10" max="10" width="10.5703125" customWidth="1"/>
    <col min="12" max="12" width="12.5703125" customWidth="1"/>
  </cols>
  <sheetData>
    <row r="1" spans="1:13" x14ac:dyDescent="0.25">
      <c r="A1" s="137" t="s">
        <v>363</v>
      </c>
      <c r="B1" s="137"/>
      <c r="C1" s="137"/>
      <c r="D1" s="137"/>
    </row>
    <row r="2" spans="1:13" x14ac:dyDescent="0.25">
      <c r="A2" s="137"/>
      <c r="B2" s="137"/>
      <c r="C2" s="137"/>
      <c r="D2" s="137"/>
    </row>
    <row r="3" spans="1:13" x14ac:dyDescent="0.25">
      <c r="A3" s="139"/>
      <c r="B3" s="139"/>
      <c r="C3" s="139"/>
      <c r="D3" s="139"/>
    </row>
    <row r="4" spans="1:13" x14ac:dyDescent="0.25">
      <c r="A4" s="169" t="s">
        <v>30</v>
      </c>
      <c r="B4" s="253" t="s">
        <v>31</v>
      </c>
      <c r="C4" s="254"/>
      <c r="D4" s="254"/>
      <c r="E4" s="254"/>
      <c r="F4" s="255"/>
      <c r="G4" s="184" t="s">
        <v>32</v>
      </c>
      <c r="H4" s="184"/>
      <c r="I4" s="184"/>
      <c r="J4" s="190"/>
      <c r="K4" s="190"/>
      <c r="L4" s="178" t="s">
        <v>33</v>
      </c>
      <c r="M4" s="178" t="s">
        <v>57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79" t="s">
        <v>38</v>
      </c>
      <c r="G5" s="194" t="s">
        <v>35</v>
      </c>
      <c r="H5" s="184" t="s">
        <v>36</v>
      </c>
      <c r="I5" s="185"/>
      <c r="J5" s="188" t="s">
        <v>37</v>
      </c>
      <c r="K5" s="188" t="s">
        <v>38</v>
      </c>
      <c r="L5" s="178"/>
      <c r="M5" s="178"/>
    </row>
    <row r="6" spans="1:13" ht="30" x14ac:dyDescent="0.25">
      <c r="A6" s="170"/>
      <c r="B6" s="180"/>
      <c r="C6" s="8" t="s">
        <v>39</v>
      </c>
      <c r="D6" s="8" t="s">
        <v>40</v>
      </c>
      <c r="E6" s="180"/>
      <c r="F6" s="180"/>
      <c r="G6" s="185"/>
      <c r="H6" s="9" t="s">
        <v>39</v>
      </c>
      <c r="I6" s="10" t="s">
        <v>40</v>
      </c>
      <c r="J6" s="190"/>
      <c r="K6" s="170"/>
      <c r="L6" s="178"/>
      <c r="M6" s="178"/>
    </row>
    <row r="7" spans="1:13" x14ac:dyDescent="0.25">
      <c r="A7" s="1" t="s">
        <v>1</v>
      </c>
      <c r="B7" s="11"/>
      <c r="C7" s="12"/>
      <c r="D7" s="12"/>
      <c r="E7" s="12"/>
      <c r="F7" s="12"/>
      <c r="G7" s="13"/>
      <c r="H7" s="26"/>
      <c r="I7" s="26"/>
      <c r="J7" s="26"/>
      <c r="K7" s="26"/>
      <c r="L7" s="15"/>
      <c r="M7" s="15"/>
    </row>
    <row r="8" spans="1:13" x14ac:dyDescent="0.25">
      <c r="A8" s="1" t="s">
        <v>2</v>
      </c>
      <c r="B8" s="11"/>
      <c r="C8" s="12"/>
      <c r="D8" s="12"/>
      <c r="E8" s="12"/>
      <c r="F8" s="12"/>
      <c r="G8" s="13"/>
      <c r="H8" s="26"/>
      <c r="I8" s="26"/>
      <c r="J8" s="26"/>
      <c r="K8" s="26"/>
      <c r="L8" s="15"/>
      <c r="M8" s="15"/>
    </row>
    <row r="9" spans="1:13" x14ac:dyDescent="0.25">
      <c r="A9" s="1" t="s">
        <v>3</v>
      </c>
      <c r="B9" s="11"/>
      <c r="C9" s="12"/>
      <c r="D9" s="12"/>
      <c r="E9" s="12"/>
      <c r="F9" s="12"/>
      <c r="G9" s="13"/>
      <c r="H9" s="26"/>
      <c r="I9" s="26"/>
      <c r="J9" s="26"/>
      <c r="K9" s="26"/>
      <c r="L9" s="15"/>
      <c r="M9" s="15"/>
    </row>
    <row r="10" spans="1:13" x14ac:dyDescent="0.25">
      <c r="A10" s="1" t="s">
        <v>4</v>
      </c>
      <c r="B10" s="11" t="s">
        <v>168</v>
      </c>
      <c r="C10" s="12">
        <v>325</v>
      </c>
      <c r="D10" s="12"/>
      <c r="E10" s="12">
        <v>29.95</v>
      </c>
      <c r="F10" s="12">
        <f t="shared" ref="F10:F25" si="0">E10/C10*1000</f>
        <v>92.15384615384616</v>
      </c>
      <c r="G10" s="13" t="s">
        <v>71</v>
      </c>
      <c r="H10" s="26">
        <v>500</v>
      </c>
      <c r="I10" s="26"/>
      <c r="J10" s="26">
        <v>18</v>
      </c>
      <c r="K10" s="26">
        <f t="shared" ref="K10:K25" si="1">J10/H10*1000</f>
        <v>36</v>
      </c>
      <c r="L10" s="15">
        <f t="shared" ref="L10:L25" si="2">SUM(F10-K10)</f>
        <v>56.15384615384616</v>
      </c>
      <c r="M10" s="15">
        <f t="shared" ref="M10:M25" si="3">(F10-K10)/K10*100</f>
        <v>155.982905982906</v>
      </c>
    </row>
    <row r="11" spans="1:13" x14ac:dyDescent="0.25">
      <c r="A11" s="1" t="s">
        <v>5</v>
      </c>
      <c r="B11" s="11"/>
      <c r="C11" s="12"/>
      <c r="D11" s="12"/>
      <c r="E11" s="12"/>
      <c r="F11" s="12"/>
      <c r="G11" s="13"/>
      <c r="H11" s="26"/>
      <c r="I11" s="26"/>
      <c r="J11" s="26"/>
      <c r="K11" s="26"/>
      <c r="L11" s="15"/>
      <c r="M11" s="15"/>
    </row>
    <row r="12" spans="1:13" x14ac:dyDescent="0.25">
      <c r="A12" s="1" t="s">
        <v>6</v>
      </c>
      <c r="B12" s="11" t="s">
        <v>207</v>
      </c>
      <c r="C12" s="12">
        <v>195</v>
      </c>
      <c r="D12" s="12">
        <v>1</v>
      </c>
      <c r="E12" s="12">
        <v>35.950000000000003</v>
      </c>
      <c r="F12" s="12">
        <f t="shared" si="0"/>
        <v>184.35897435897439</v>
      </c>
      <c r="G12" s="13" t="s">
        <v>208</v>
      </c>
      <c r="H12" s="26">
        <v>300</v>
      </c>
      <c r="I12" s="26">
        <v>2</v>
      </c>
      <c r="J12" s="26">
        <v>4.95</v>
      </c>
      <c r="K12" s="26">
        <f t="shared" si="1"/>
        <v>16.5</v>
      </c>
      <c r="L12" s="15">
        <f t="shared" si="2"/>
        <v>167.85897435897439</v>
      </c>
      <c r="M12" s="15">
        <f t="shared" si="3"/>
        <v>1017.3271173271175</v>
      </c>
    </row>
    <row r="13" spans="1:13" x14ac:dyDescent="0.25">
      <c r="A13" s="1" t="s">
        <v>209</v>
      </c>
      <c r="B13" s="11" t="s">
        <v>210</v>
      </c>
      <c r="C13" s="12">
        <v>300</v>
      </c>
      <c r="D13" s="12">
        <v>4</v>
      </c>
      <c r="E13" s="12">
        <v>34.950000000000003</v>
      </c>
      <c r="F13" s="12">
        <f t="shared" si="0"/>
        <v>116.5</v>
      </c>
      <c r="G13" s="13" t="s">
        <v>211</v>
      </c>
      <c r="H13" s="26">
        <v>550</v>
      </c>
      <c r="I13" s="26">
        <v>4</v>
      </c>
      <c r="J13" s="26">
        <v>10</v>
      </c>
      <c r="K13" s="26">
        <f t="shared" si="1"/>
        <v>18.18181818181818</v>
      </c>
      <c r="L13" s="15">
        <f t="shared" si="2"/>
        <v>98.318181818181813</v>
      </c>
      <c r="M13" s="15">
        <f t="shared" si="3"/>
        <v>540.75000000000011</v>
      </c>
    </row>
    <row r="14" spans="1:13" x14ac:dyDescent="0.25">
      <c r="A14" s="1" t="s">
        <v>8</v>
      </c>
      <c r="B14" s="11" t="s">
        <v>168</v>
      </c>
      <c r="C14" s="12">
        <v>475</v>
      </c>
      <c r="D14" s="12"/>
      <c r="E14" s="12">
        <v>34.950000000000003</v>
      </c>
      <c r="F14" s="12">
        <f t="shared" si="0"/>
        <v>73.578947368421069</v>
      </c>
      <c r="G14" s="13" t="s">
        <v>212</v>
      </c>
      <c r="H14" s="26">
        <v>1000</v>
      </c>
      <c r="I14" s="26"/>
      <c r="J14" s="26">
        <v>9.5</v>
      </c>
      <c r="K14" s="26">
        <f t="shared" si="1"/>
        <v>9.5</v>
      </c>
      <c r="L14" s="15">
        <f t="shared" si="2"/>
        <v>64.078947368421069</v>
      </c>
      <c r="M14" s="15">
        <f t="shared" si="3"/>
        <v>674.51523545706391</v>
      </c>
    </row>
    <row r="15" spans="1:13" x14ac:dyDescent="0.25">
      <c r="A15" s="1" t="s">
        <v>213</v>
      </c>
      <c r="B15" s="11" t="s">
        <v>168</v>
      </c>
      <c r="C15" s="12">
        <v>222</v>
      </c>
      <c r="D15" s="12"/>
      <c r="E15" s="12">
        <v>31.95</v>
      </c>
      <c r="F15" s="12">
        <f t="shared" si="0"/>
        <v>143.91891891891893</v>
      </c>
      <c r="G15" s="13" t="s">
        <v>214</v>
      </c>
      <c r="H15" s="26">
        <v>200</v>
      </c>
      <c r="I15" s="26">
        <v>10</v>
      </c>
      <c r="J15" s="26">
        <v>15.25</v>
      </c>
      <c r="K15" s="26">
        <f t="shared" si="1"/>
        <v>76.25</v>
      </c>
      <c r="L15" s="15">
        <f t="shared" si="2"/>
        <v>67.668918918918934</v>
      </c>
      <c r="M15" s="15">
        <f t="shared" si="3"/>
        <v>88.746123172352696</v>
      </c>
    </row>
    <row r="16" spans="1:13" x14ac:dyDescent="0.25">
      <c r="A16" s="1" t="s">
        <v>215</v>
      </c>
      <c r="B16" s="11" t="s">
        <v>216</v>
      </c>
      <c r="C16" s="12">
        <v>125</v>
      </c>
      <c r="D16" s="12">
        <v>1</v>
      </c>
      <c r="E16" s="12">
        <v>29.95</v>
      </c>
      <c r="F16" s="12">
        <f t="shared" si="0"/>
        <v>239.6</v>
      </c>
      <c r="G16" s="13" t="s">
        <v>217</v>
      </c>
      <c r="H16" s="26">
        <v>175</v>
      </c>
      <c r="I16" s="26"/>
      <c r="J16" s="26">
        <v>11.95</v>
      </c>
      <c r="K16" s="26">
        <f t="shared" si="1"/>
        <v>68.285714285714278</v>
      </c>
      <c r="L16" s="15">
        <f t="shared" si="2"/>
        <v>171.31428571428572</v>
      </c>
      <c r="M16" s="15">
        <f t="shared" si="3"/>
        <v>250.87866108786616</v>
      </c>
    </row>
    <row r="17" spans="1:13" x14ac:dyDescent="0.25">
      <c r="A17" s="1" t="s">
        <v>11</v>
      </c>
      <c r="B17" s="11"/>
      <c r="C17" s="12"/>
      <c r="D17" s="12"/>
      <c r="E17" s="12"/>
      <c r="F17" s="12"/>
      <c r="G17" s="13"/>
      <c r="H17" s="26"/>
      <c r="I17" s="26"/>
      <c r="J17" s="26"/>
      <c r="K17" s="26"/>
      <c r="L17" s="15"/>
      <c r="M17" s="15"/>
    </row>
    <row r="18" spans="1:13" x14ac:dyDescent="0.25">
      <c r="A18" s="1" t="s">
        <v>12</v>
      </c>
      <c r="B18" s="11"/>
      <c r="C18" s="12"/>
      <c r="D18" s="12"/>
      <c r="E18" s="12"/>
      <c r="F18" s="12"/>
      <c r="G18" s="13"/>
      <c r="H18" s="26"/>
      <c r="I18" s="26"/>
      <c r="J18" s="26"/>
      <c r="K18" s="26"/>
      <c r="L18" s="15"/>
      <c r="M18" s="15"/>
    </row>
    <row r="19" spans="1:13" x14ac:dyDescent="0.25">
      <c r="A19" s="1" t="s">
        <v>13</v>
      </c>
      <c r="B19" s="11"/>
      <c r="C19" s="12"/>
      <c r="D19" s="12"/>
      <c r="E19" s="12"/>
      <c r="F19" s="12"/>
      <c r="G19" s="13"/>
      <c r="H19" s="26"/>
      <c r="I19" s="26"/>
      <c r="J19" s="26"/>
      <c r="K19" s="26"/>
      <c r="L19" s="15"/>
      <c r="M19" s="15"/>
    </row>
    <row r="20" spans="1:13" x14ac:dyDescent="0.25">
      <c r="A20" s="1" t="s">
        <v>14</v>
      </c>
      <c r="B20" s="11" t="s">
        <v>168</v>
      </c>
      <c r="C20" s="12">
        <v>300</v>
      </c>
      <c r="D20" s="12">
        <v>1</v>
      </c>
      <c r="E20" s="12">
        <v>39.950000000000003</v>
      </c>
      <c r="F20" s="12">
        <f t="shared" si="0"/>
        <v>133.16666666666669</v>
      </c>
      <c r="G20" s="13" t="s">
        <v>71</v>
      </c>
      <c r="H20" s="26">
        <v>600</v>
      </c>
      <c r="I20" s="26">
        <v>1</v>
      </c>
      <c r="J20" s="26">
        <v>18</v>
      </c>
      <c r="K20" s="26">
        <f t="shared" si="1"/>
        <v>30</v>
      </c>
      <c r="L20" s="15">
        <f t="shared" si="2"/>
        <v>103.16666666666669</v>
      </c>
      <c r="M20" s="15">
        <f t="shared" si="3"/>
        <v>343.88888888888897</v>
      </c>
    </row>
    <row r="21" spans="1:13" x14ac:dyDescent="0.25">
      <c r="A21" s="1" t="s">
        <v>15</v>
      </c>
      <c r="B21" s="11" t="s">
        <v>218</v>
      </c>
      <c r="C21" s="12">
        <v>30</v>
      </c>
      <c r="D21" s="12">
        <v>1</v>
      </c>
      <c r="E21" s="12">
        <v>13.5</v>
      </c>
      <c r="F21" s="12">
        <f t="shared" si="0"/>
        <v>450</v>
      </c>
      <c r="G21" s="13" t="s">
        <v>219</v>
      </c>
      <c r="H21" s="26">
        <v>126</v>
      </c>
      <c r="I21" s="26">
        <v>6</v>
      </c>
      <c r="J21" s="26">
        <v>12.5</v>
      </c>
      <c r="K21" s="26">
        <f t="shared" si="1"/>
        <v>99.206349206349202</v>
      </c>
      <c r="L21" s="15">
        <f t="shared" si="2"/>
        <v>350.79365079365078</v>
      </c>
      <c r="M21" s="15">
        <f t="shared" si="3"/>
        <v>353.6</v>
      </c>
    </row>
    <row r="22" spans="1:13" x14ac:dyDescent="0.25">
      <c r="A22" s="1" t="s">
        <v>16</v>
      </c>
      <c r="B22" s="11"/>
      <c r="C22" s="12"/>
      <c r="D22" s="12"/>
      <c r="E22" s="12"/>
      <c r="F22" s="12"/>
      <c r="G22" s="13"/>
      <c r="H22" s="26"/>
      <c r="I22" s="26"/>
      <c r="J22" s="26"/>
      <c r="K22" s="26"/>
      <c r="L22" s="15"/>
      <c r="M22" s="15"/>
    </row>
    <row r="23" spans="1:13" x14ac:dyDescent="0.25">
      <c r="A23" s="2" t="s">
        <v>17</v>
      </c>
      <c r="B23" s="11"/>
      <c r="C23" s="12"/>
      <c r="D23" s="12"/>
      <c r="E23" s="12"/>
      <c r="F23" s="12"/>
      <c r="G23" s="13"/>
      <c r="H23" s="26"/>
      <c r="I23" s="26"/>
      <c r="J23" s="26"/>
      <c r="K23" s="26"/>
      <c r="L23" s="15"/>
      <c r="M23" s="15"/>
    </row>
    <row r="24" spans="1:13" x14ac:dyDescent="0.25">
      <c r="A24" s="1" t="s">
        <v>18</v>
      </c>
      <c r="B24" s="11"/>
      <c r="C24" s="12"/>
      <c r="D24" s="12"/>
      <c r="E24" s="12"/>
      <c r="F24" s="12"/>
      <c r="G24" s="13"/>
      <c r="H24" s="26"/>
      <c r="I24" s="26"/>
      <c r="J24" s="26"/>
      <c r="K24" s="26"/>
      <c r="L24" s="15"/>
      <c r="M24" s="15"/>
    </row>
    <row r="25" spans="1:13" x14ac:dyDescent="0.25">
      <c r="A25" s="1" t="s">
        <v>179</v>
      </c>
      <c r="B25" s="11" t="s">
        <v>181</v>
      </c>
      <c r="C25" s="12">
        <v>349</v>
      </c>
      <c r="D25" s="12">
        <v>1</v>
      </c>
      <c r="E25" s="12">
        <v>32</v>
      </c>
      <c r="F25" s="12">
        <f t="shared" si="0"/>
        <v>91.690544412607451</v>
      </c>
      <c r="G25" s="13" t="s">
        <v>181</v>
      </c>
      <c r="H25" s="26">
        <v>419</v>
      </c>
      <c r="I25" s="26">
        <v>1</v>
      </c>
      <c r="J25" s="26">
        <v>23.95</v>
      </c>
      <c r="K25" s="26">
        <f t="shared" si="1"/>
        <v>57.159904534606206</v>
      </c>
      <c r="L25" s="15">
        <f t="shared" si="2"/>
        <v>34.530639878001246</v>
      </c>
      <c r="M25" s="15">
        <f t="shared" si="3"/>
        <v>60.410597531868568</v>
      </c>
    </row>
    <row r="26" spans="1:13" x14ac:dyDescent="0.25">
      <c r="A26" s="1" t="s">
        <v>20</v>
      </c>
      <c r="B26" s="11"/>
      <c r="C26" s="12"/>
      <c r="D26" s="12"/>
      <c r="E26" s="12"/>
      <c r="F26" s="12"/>
      <c r="G26" s="13"/>
      <c r="H26" s="26"/>
      <c r="I26" s="26"/>
      <c r="J26" s="26"/>
      <c r="K26" s="26"/>
      <c r="L26" s="15"/>
      <c r="M26" s="15"/>
    </row>
    <row r="27" spans="1:13" x14ac:dyDescent="0.25">
      <c r="A27" s="1" t="s">
        <v>21</v>
      </c>
      <c r="B27" s="11"/>
      <c r="C27" s="12"/>
      <c r="D27" s="12"/>
      <c r="E27" s="12"/>
      <c r="F27" s="12"/>
      <c r="G27" s="13"/>
      <c r="H27" s="26"/>
      <c r="I27" s="26"/>
      <c r="J27" s="26"/>
      <c r="K27" s="26"/>
      <c r="L27" s="15"/>
      <c r="M27" s="15"/>
    </row>
    <row r="28" spans="1:13" x14ac:dyDescent="0.25">
      <c r="A28" s="1" t="s">
        <v>22</v>
      </c>
      <c r="B28" s="11"/>
      <c r="C28" s="12"/>
      <c r="D28" s="12"/>
      <c r="E28" s="12"/>
      <c r="F28" s="12"/>
      <c r="G28" s="13"/>
      <c r="H28" s="26"/>
      <c r="I28" s="26"/>
      <c r="J28" s="26"/>
      <c r="K28" s="26"/>
      <c r="L28" s="15"/>
      <c r="M28" s="15"/>
    </row>
    <row r="29" spans="1:13" x14ac:dyDescent="0.25">
      <c r="A29" s="1" t="s">
        <v>23</v>
      </c>
      <c r="B29" s="11"/>
      <c r="C29" s="12"/>
      <c r="D29" s="12"/>
      <c r="E29" s="12"/>
      <c r="F29" s="12"/>
      <c r="G29" s="13"/>
      <c r="H29" s="26"/>
      <c r="I29" s="26"/>
      <c r="J29" s="26"/>
      <c r="K29" s="26"/>
      <c r="L29" s="15"/>
      <c r="M29" s="15"/>
    </row>
    <row r="30" spans="1:13" x14ac:dyDescent="0.25">
      <c r="A30" s="1" t="s">
        <v>24</v>
      </c>
      <c r="B30" s="11"/>
      <c r="C30" s="12"/>
      <c r="D30" s="12"/>
      <c r="E30" s="12"/>
      <c r="F30" s="12"/>
      <c r="G30" s="13"/>
      <c r="H30" s="26"/>
      <c r="I30" s="26"/>
      <c r="J30" s="26"/>
      <c r="K30" s="26"/>
      <c r="L30" s="15"/>
      <c r="M30" s="15"/>
    </row>
    <row r="31" spans="1:13" x14ac:dyDescent="0.25">
      <c r="A31" s="1" t="s">
        <v>25</v>
      </c>
      <c r="B31" s="11"/>
      <c r="C31" s="12"/>
      <c r="D31" s="12"/>
      <c r="E31" s="12"/>
      <c r="F31" s="12"/>
      <c r="G31" s="13"/>
      <c r="H31" s="26"/>
      <c r="I31" s="26"/>
      <c r="J31" s="26"/>
      <c r="K31" s="26"/>
      <c r="L31" s="15"/>
      <c r="M31" s="15"/>
    </row>
    <row r="32" spans="1:13" x14ac:dyDescent="0.25">
      <c r="A32" s="1" t="s">
        <v>26</v>
      </c>
      <c r="B32" s="11"/>
      <c r="C32" s="12"/>
      <c r="D32" s="12"/>
      <c r="E32" s="12"/>
      <c r="F32" s="12"/>
      <c r="G32" s="13"/>
      <c r="H32" s="26"/>
      <c r="I32" s="26"/>
      <c r="J32" s="26"/>
      <c r="K32" s="26"/>
      <c r="L32" s="15"/>
      <c r="M32" s="15"/>
    </row>
    <row r="33" spans="1:13" x14ac:dyDescent="0.25">
      <c r="A33" s="1" t="s">
        <v>220</v>
      </c>
      <c r="B33" s="11"/>
      <c r="C33" s="12"/>
      <c r="D33" s="12"/>
      <c r="E33" s="12"/>
      <c r="F33" s="12"/>
      <c r="G33" s="13"/>
      <c r="H33" s="26"/>
      <c r="I33" s="26"/>
      <c r="J33" s="26"/>
      <c r="K33" s="26"/>
      <c r="L33" s="15"/>
      <c r="M33" s="15"/>
    </row>
    <row r="34" spans="1:13" x14ac:dyDescent="0.25">
      <c r="A34" s="23"/>
      <c r="B34" s="24"/>
    </row>
    <row r="35" spans="1:13" x14ac:dyDescent="0.25">
      <c r="A35" s="23"/>
      <c r="B35" s="24"/>
    </row>
  </sheetData>
  <sheetProtection algorithmName="SHA-512" hashValue="CszYAf5UCTaSp+yI7L/K8nlyp14y6OsGtNCbjTyBAgThmBe29p+4SvtuJqy1DDqiZrmUhrHVJFHRBeJJbUXzLA==" saltValue="MhEqjv9Tr2QfaiZSv3npFQ==" spinCount="100000" sheet="1" objects="1" scenarios="1"/>
  <mergeCells count="13">
    <mergeCell ref="A4:A6"/>
    <mergeCell ref="B4:F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K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E1" sqref="E1:E3"/>
    </sheetView>
  </sheetViews>
  <sheetFormatPr defaultRowHeight="15" x14ac:dyDescent="0.25"/>
  <cols>
    <col min="1" max="1" width="17" customWidth="1"/>
    <col min="2" max="2" width="12.42578125" bestFit="1" customWidth="1"/>
    <col min="3" max="6" width="10.5703125" customWidth="1"/>
    <col min="7" max="7" width="12" style="4" bestFit="1" customWidth="1"/>
    <col min="8" max="9" width="10.5703125" style="4" customWidth="1"/>
    <col min="10" max="10" width="10.5703125" customWidth="1"/>
    <col min="12" max="12" width="12.5703125" bestFit="1" customWidth="1"/>
  </cols>
  <sheetData>
    <row r="1" spans="1:13" x14ac:dyDescent="0.25">
      <c r="A1" s="210" t="s">
        <v>364</v>
      </c>
      <c r="B1" s="210"/>
      <c r="C1" s="210"/>
      <c r="D1" s="210"/>
      <c r="E1" s="52"/>
      <c r="F1" s="52"/>
    </row>
    <row r="2" spans="1:13" x14ac:dyDescent="0.25">
      <c r="A2" s="210"/>
      <c r="B2" s="210"/>
      <c r="C2" s="210"/>
      <c r="D2" s="210"/>
    </row>
    <row r="3" spans="1:13" x14ac:dyDescent="0.25">
      <c r="A3" s="211"/>
      <c r="B3" s="211"/>
      <c r="C3" s="211"/>
      <c r="D3" s="211"/>
    </row>
    <row r="4" spans="1:13" x14ac:dyDescent="0.25">
      <c r="A4" s="202" t="s">
        <v>30</v>
      </c>
      <c r="B4" s="171" t="s">
        <v>31</v>
      </c>
      <c r="C4" s="172"/>
      <c r="D4" s="172"/>
      <c r="E4" s="172"/>
      <c r="F4" s="205"/>
      <c r="G4" s="198" t="s">
        <v>32</v>
      </c>
      <c r="H4" s="199"/>
      <c r="I4" s="199"/>
      <c r="J4" s="199"/>
      <c r="K4" s="208"/>
      <c r="L4" s="191" t="s">
        <v>33</v>
      </c>
      <c r="M4" s="191" t="s">
        <v>34</v>
      </c>
    </row>
    <row r="5" spans="1:13" x14ac:dyDescent="0.25">
      <c r="A5" s="203"/>
      <c r="B5" s="179" t="s">
        <v>35</v>
      </c>
      <c r="C5" s="171" t="s">
        <v>36</v>
      </c>
      <c r="D5" s="205"/>
      <c r="E5" s="179" t="s">
        <v>37</v>
      </c>
      <c r="F5" s="181" t="s">
        <v>38</v>
      </c>
      <c r="G5" s="183" t="s">
        <v>35</v>
      </c>
      <c r="H5" s="198" t="s">
        <v>36</v>
      </c>
      <c r="I5" s="208"/>
      <c r="J5" s="186" t="s">
        <v>37</v>
      </c>
      <c r="K5" s="186" t="s">
        <v>38</v>
      </c>
      <c r="L5" s="192"/>
      <c r="M5" s="192"/>
    </row>
    <row r="6" spans="1:13" ht="30" x14ac:dyDescent="0.25">
      <c r="A6" s="204"/>
      <c r="B6" s="206"/>
      <c r="C6" s="8" t="s">
        <v>39</v>
      </c>
      <c r="D6" s="8" t="s">
        <v>40</v>
      </c>
      <c r="E6" s="206"/>
      <c r="F6" s="182"/>
      <c r="G6" s="207"/>
      <c r="H6" s="9" t="s">
        <v>39</v>
      </c>
      <c r="I6" s="10" t="s">
        <v>40</v>
      </c>
      <c r="J6" s="209"/>
      <c r="K6" s="209"/>
      <c r="L6" s="193"/>
      <c r="M6" s="193"/>
    </row>
    <row r="7" spans="1:13" x14ac:dyDescent="0.25">
      <c r="A7" s="1" t="s">
        <v>1</v>
      </c>
      <c r="B7" s="11" t="s">
        <v>63</v>
      </c>
      <c r="C7" s="12">
        <v>300</v>
      </c>
      <c r="D7" s="12">
        <v>5</v>
      </c>
      <c r="E7" s="12">
        <v>31.5</v>
      </c>
      <c r="F7" s="12">
        <f>E7/C7*1000</f>
        <v>105</v>
      </c>
      <c r="G7" s="13" t="s">
        <v>214</v>
      </c>
      <c r="H7" s="26">
        <v>560</v>
      </c>
      <c r="I7" s="26">
        <v>8</v>
      </c>
      <c r="J7" s="26">
        <v>12.5</v>
      </c>
      <c r="K7" s="26">
        <f>J7/H7*1000</f>
        <v>22.321428571428573</v>
      </c>
      <c r="L7" s="15">
        <f>SUM(F7-K7)</f>
        <v>82.678571428571431</v>
      </c>
      <c r="M7" s="15">
        <f>(F7-K7)/K7*100</f>
        <v>370.4</v>
      </c>
    </row>
    <row r="8" spans="1:13" x14ac:dyDescent="0.25">
      <c r="A8" s="1" t="s">
        <v>2</v>
      </c>
      <c r="B8" s="11"/>
      <c r="C8" s="12"/>
      <c r="D8" s="12"/>
      <c r="E8" s="12"/>
      <c r="F8" s="12"/>
      <c r="G8" s="13"/>
      <c r="H8" s="26"/>
      <c r="I8" s="26"/>
      <c r="J8" s="26"/>
      <c r="K8" s="26"/>
      <c r="L8" s="15"/>
      <c r="M8" s="15"/>
    </row>
    <row r="9" spans="1:13" x14ac:dyDescent="0.25">
      <c r="A9" s="1" t="s">
        <v>3</v>
      </c>
      <c r="B9" s="11"/>
      <c r="C9" s="12"/>
      <c r="D9" s="12"/>
      <c r="E9" s="12"/>
      <c r="F9" s="12"/>
      <c r="G9" s="13"/>
      <c r="H9" s="26"/>
      <c r="I9" s="26"/>
      <c r="J9" s="26"/>
      <c r="K9" s="26"/>
      <c r="L9" s="15"/>
      <c r="M9" s="15"/>
    </row>
    <row r="10" spans="1:13" x14ac:dyDescent="0.25">
      <c r="A10" s="1" t="s">
        <v>4</v>
      </c>
      <c r="B10" s="11" t="s">
        <v>65</v>
      </c>
      <c r="C10" s="12">
        <v>375</v>
      </c>
      <c r="D10" s="12"/>
      <c r="E10" s="12">
        <v>10</v>
      </c>
      <c r="F10" s="12">
        <f t="shared" ref="F10:F29" si="0">E10/C10*1000</f>
        <v>26.666666666666668</v>
      </c>
      <c r="G10" s="13" t="s">
        <v>221</v>
      </c>
      <c r="H10" s="26">
        <v>500</v>
      </c>
      <c r="I10" s="26"/>
      <c r="J10" s="26">
        <v>11.95</v>
      </c>
      <c r="K10" s="26">
        <f t="shared" ref="K10:K29" si="1">J10/H10*1000</f>
        <v>23.9</v>
      </c>
      <c r="L10" s="15">
        <f t="shared" ref="L10:L29" si="2">SUM(F10-K10)</f>
        <v>2.7666666666666693</v>
      </c>
      <c r="M10" s="15">
        <f t="shared" ref="M10:M29" si="3">(F10-K10)/K10*100</f>
        <v>11.576011157601128</v>
      </c>
    </row>
    <row r="11" spans="1:13" x14ac:dyDescent="0.25">
      <c r="A11" s="1" t="s">
        <v>5</v>
      </c>
      <c r="B11" s="11" t="s">
        <v>222</v>
      </c>
      <c r="C11" s="12">
        <v>240</v>
      </c>
      <c r="D11" s="12">
        <v>5</v>
      </c>
      <c r="E11" s="12">
        <v>38.950000000000003</v>
      </c>
      <c r="F11" s="12">
        <f t="shared" si="0"/>
        <v>162.29166666666666</v>
      </c>
      <c r="G11" s="13" t="s">
        <v>214</v>
      </c>
      <c r="H11" s="26">
        <v>400</v>
      </c>
      <c r="I11" s="26">
        <v>8</v>
      </c>
      <c r="J11" s="26">
        <v>7.5</v>
      </c>
      <c r="K11" s="26">
        <f t="shared" si="1"/>
        <v>18.75</v>
      </c>
      <c r="L11" s="15">
        <f t="shared" si="2"/>
        <v>143.54166666666666</v>
      </c>
      <c r="M11" s="15">
        <f t="shared" si="3"/>
        <v>765.55555555555554</v>
      </c>
    </row>
    <row r="12" spans="1:13" x14ac:dyDescent="0.25">
      <c r="A12" s="1" t="s">
        <v>6</v>
      </c>
      <c r="B12" s="11" t="s">
        <v>222</v>
      </c>
      <c r="C12" s="12">
        <v>150</v>
      </c>
      <c r="D12" s="12">
        <v>2</v>
      </c>
      <c r="E12" s="12">
        <v>28.95</v>
      </c>
      <c r="F12" s="12">
        <f t="shared" si="0"/>
        <v>193</v>
      </c>
      <c r="G12" s="13" t="s">
        <v>214</v>
      </c>
      <c r="H12" s="26">
        <v>300</v>
      </c>
      <c r="I12" s="26">
        <v>6</v>
      </c>
      <c r="J12" s="26">
        <v>5.5</v>
      </c>
      <c r="K12" s="26">
        <f t="shared" si="1"/>
        <v>18.333333333333332</v>
      </c>
      <c r="L12" s="15">
        <f t="shared" si="2"/>
        <v>174.66666666666666</v>
      </c>
      <c r="M12" s="15">
        <f t="shared" si="3"/>
        <v>952.72727272727275</v>
      </c>
    </row>
    <row r="13" spans="1:13" x14ac:dyDescent="0.25">
      <c r="A13" s="1" t="s">
        <v>62</v>
      </c>
      <c r="B13" s="11" t="s">
        <v>222</v>
      </c>
      <c r="C13" s="12">
        <v>250</v>
      </c>
      <c r="D13" s="12">
        <v>5</v>
      </c>
      <c r="E13" s="12">
        <v>29.95</v>
      </c>
      <c r="F13" s="12">
        <f t="shared" si="0"/>
        <v>119.8</v>
      </c>
      <c r="G13" s="13" t="s">
        <v>211</v>
      </c>
      <c r="H13" s="26">
        <v>950</v>
      </c>
      <c r="I13" s="26">
        <v>30</v>
      </c>
      <c r="J13" s="26">
        <v>20.95</v>
      </c>
      <c r="K13" s="26">
        <f t="shared" si="1"/>
        <v>22.05263157894737</v>
      </c>
      <c r="L13" s="15">
        <f t="shared" si="2"/>
        <v>97.747368421052627</v>
      </c>
      <c r="M13" s="15">
        <f t="shared" si="3"/>
        <v>443.24582338902144</v>
      </c>
    </row>
    <row r="14" spans="1:13" x14ac:dyDescent="0.25">
      <c r="A14" s="1" t="s">
        <v>8</v>
      </c>
      <c r="B14" s="11" t="s">
        <v>63</v>
      </c>
      <c r="C14" s="12">
        <v>1000</v>
      </c>
      <c r="D14" s="12"/>
      <c r="E14" s="12">
        <v>29.95</v>
      </c>
      <c r="F14" s="12">
        <f t="shared" si="0"/>
        <v>29.95</v>
      </c>
      <c r="G14" s="13" t="s">
        <v>223</v>
      </c>
      <c r="H14" s="26">
        <v>1000</v>
      </c>
      <c r="I14" s="26"/>
      <c r="J14" s="26">
        <v>9.5</v>
      </c>
      <c r="K14" s="26">
        <f t="shared" si="1"/>
        <v>9.5</v>
      </c>
      <c r="L14" s="15">
        <f t="shared" si="2"/>
        <v>20.45</v>
      </c>
      <c r="M14" s="15">
        <f t="shared" si="3"/>
        <v>215.26315789473682</v>
      </c>
    </row>
    <row r="15" spans="1:13" x14ac:dyDescent="0.25">
      <c r="A15" s="1" t="s">
        <v>9</v>
      </c>
      <c r="B15" s="11"/>
      <c r="C15" s="12"/>
      <c r="D15" s="12"/>
      <c r="E15" s="12"/>
      <c r="F15" s="12"/>
      <c r="G15" s="13"/>
      <c r="H15" s="26"/>
      <c r="I15" s="26"/>
      <c r="J15" s="26"/>
      <c r="K15" s="26"/>
      <c r="L15" s="15"/>
      <c r="M15" s="15"/>
    </row>
    <row r="16" spans="1:13" x14ac:dyDescent="0.25">
      <c r="A16" s="1" t="s">
        <v>10</v>
      </c>
      <c r="B16" s="11" t="s">
        <v>63</v>
      </c>
      <c r="C16" s="12">
        <v>160</v>
      </c>
      <c r="D16" s="12"/>
      <c r="E16" s="12">
        <v>24.95</v>
      </c>
      <c r="F16" s="12">
        <f t="shared" si="0"/>
        <v>155.9375</v>
      </c>
      <c r="G16" s="13" t="s">
        <v>224</v>
      </c>
      <c r="H16" s="26">
        <v>200</v>
      </c>
      <c r="I16" s="26"/>
      <c r="J16" s="26">
        <v>8.9499999999999993</v>
      </c>
      <c r="K16" s="26">
        <f t="shared" si="1"/>
        <v>44.75</v>
      </c>
      <c r="L16" s="15">
        <f t="shared" si="2"/>
        <v>111.1875</v>
      </c>
      <c r="M16" s="15">
        <f t="shared" si="3"/>
        <v>248.46368715083798</v>
      </c>
    </row>
    <row r="17" spans="1:13" x14ac:dyDescent="0.25">
      <c r="A17" s="1" t="s">
        <v>11</v>
      </c>
      <c r="B17" s="11" t="s">
        <v>63</v>
      </c>
      <c r="C17" s="12">
        <v>215</v>
      </c>
      <c r="D17" s="12"/>
      <c r="E17" s="12">
        <v>24.5</v>
      </c>
      <c r="F17" s="12">
        <f t="shared" si="0"/>
        <v>113.95348837209303</v>
      </c>
      <c r="G17" s="13" t="s">
        <v>225</v>
      </c>
      <c r="H17" s="26">
        <v>270</v>
      </c>
      <c r="I17" s="26"/>
      <c r="J17" s="26">
        <v>17.5</v>
      </c>
      <c r="K17" s="26">
        <f t="shared" si="1"/>
        <v>64.81481481481481</v>
      </c>
      <c r="L17" s="15">
        <f t="shared" si="2"/>
        <v>49.138673557278224</v>
      </c>
      <c r="M17" s="15">
        <f t="shared" si="3"/>
        <v>75.813953488372121</v>
      </c>
    </row>
    <row r="18" spans="1:13" x14ac:dyDescent="0.25">
      <c r="A18" s="1" t="s">
        <v>12</v>
      </c>
      <c r="B18" s="11"/>
      <c r="C18" s="12"/>
      <c r="D18" s="12"/>
      <c r="E18" s="12"/>
      <c r="F18" s="12"/>
      <c r="G18" s="13"/>
      <c r="H18" s="26"/>
      <c r="I18" s="26"/>
      <c r="J18" s="26"/>
      <c r="K18" s="26"/>
      <c r="L18" s="15"/>
      <c r="M18" s="15"/>
    </row>
    <row r="19" spans="1:13" x14ac:dyDescent="0.25">
      <c r="A19" s="1" t="s">
        <v>13</v>
      </c>
      <c r="B19" s="11" t="s">
        <v>63</v>
      </c>
      <c r="C19" s="12">
        <v>250</v>
      </c>
      <c r="D19" s="12"/>
      <c r="E19" s="12">
        <v>30.25</v>
      </c>
      <c r="F19" s="12">
        <f t="shared" si="0"/>
        <v>121</v>
      </c>
      <c r="G19" s="13" t="s">
        <v>226</v>
      </c>
      <c r="H19" s="26">
        <v>500</v>
      </c>
      <c r="I19" s="26"/>
      <c r="J19" s="26">
        <v>11.95</v>
      </c>
      <c r="K19" s="26">
        <f t="shared" si="1"/>
        <v>23.9</v>
      </c>
      <c r="L19" s="15">
        <f t="shared" si="2"/>
        <v>97.1</v>
      </c>
      <c r="M19" s="15">
        <f t="shared" si="3"/>
        <v>406.2761506276151</v>
      </c>
    </row>
    <row r="20" spans="1:13" x14ac:dyDescent="0.25">
      <c r="A20" s="1" t="s">
        <v>14</v>
      </c>
      <c r="B20" s="11"/>
      <c r="C20" s="12"/>
      <c r="D20" s="12"/>
      <c r="E20" s="12"/>
      <c r="F20" s="12"/>
      <c r="G20" s="13"/>
      <c r="H20" s="26"/>
      <c r="I20" s="26"/>
      <c r="J20" s="26"/>
      <c r="K20" s="26"/>
      <c r="L20" s="15"/>
      <c r="M20" s="15"/>
    </row>
    <row r="21" spans="1:13" x14ac:dyDescent="0.25">
      <c r="A21" s="1" t="s">
        <v>15</v>
      </c>
      <c r="B21" s="11" t="s">
        <v>63</v>
      </c>
      <c r="C21" s="12">
        <v>22</v>
      </c>
      <c r="D21" s="12">
        <v>1</v>
      </c>
      <c r="E21" s="12">
        <v>6.95</v>
      </c>
      <c r="F21" s="12">
        <f t="shared" si="0"/>
        <v>315.90909090909093</v>
      </c>
      <c r="G21" s="13" t="s">
        <v>227</v>
      </c>
      <c r="H21" s="26">
        <v>126</v>
      </c>
      <c r="I21" s="26">
        <v>6</v>
      </c>
      <c r="J21" s="26">
        <v>12.5</v>
      </c>
      <c r="K21" s="26">
        <f t="shared" si="1"/>
        <v>99.206349206349202</v>
      </c>
      <c r="L21" s="15">
        <f t="shared" si="2"/>
        <v>216.70274170274172</v>
      </c>
      <c r="M21" s="15">
        <f t="shared" si="3"/>
        <v>218.43636363636367</v>
      </c>
    </row>
    <row r="22" spans="1:13" x14ac:dyDescent="0.25">
      <c r="A22" s="1" t="s">
        <v>16</v>
      </c>
      <c r="B22" s="11"/>
      <c r="C22" s="12"/>
      <c r="D22" s="12"/>
      <c r="E22" s="12"/>
      <c r="F22" s="12"/>
      <c r="G22" s="13"/>
      <c r="H22" s="26"/>
      <c r="I22" s="26"/>
      <c r="J22" s="26"/>
      <c r="K22" s="26"/>
      <c r="L22" s="15"/>
      <c r="M22" s="15"/>
    </row>
    <row r="23" spans="1:13" x14ac:dyDescent="0.25">
      <c r="A23" s="2" t="s">
        <v>17</v>
      </c>
      <c r="B23" s="11" t="s">
        <v>228</v>
      </c>
      <c r="C23" s="12">
        <v>500</v>
      </c>
      <c r="D23" s="12"/>
      <c r="E23" s="12">
        <v>16.95</v>
      </c>
      <c r="F23" s="12">
        <f t="shared" si="0"/>
        <v>33.9</v>
      </c>
      <c r="G23" s="13" t="s">
        <v>214</v>
      </c>
      <c r="H23" s="26">
        <v>500</v>
      </c>
      <c r="I23" s="26"/>
      <c r="J23" s="26">
        <v>4.95</v>
      </c>
      <c r="K23" s="26">
        <f t="shared" si="1"/>
        <v>9.9</v>
      </c>
      <c r="L23" s="15">
        <f t="shared" si="2"/>
        <v>24</v>
      </c>
      <c r="M23" s="15">
        <f t="shared" si="3"/>
        <v>242.42424242424244</v>
      </c>
    </row>
    <row r="24" spans="1:13" x14ac:dyDescent="0.25">
      <c r="A24" s="1" t="s">
        <v>18</v>
      </c>
      <c r="B24" s="11"/>
      <c r="C24" s="12"/>
      <c r="D24" s="12"/>
      <c r="E24" s="12"/>
      <c r="F24" s="12"/>
      <c r="G24" s="13"/>
      <c r="H24" s="26"/>
      <c r="I24" s="26"/>
      <c r="J24" s="26"/>
      <c r="K24" s="26"/>
      <c r="L24" s="15"/>
      <c r="M24" s="15"/>
    </row>
    <row r="25" spans="1:13" x14ac:dyDescent="0.25">
      <c r="A25" s="1" t="s">
        <v>19</v>
      </c>
      <c r="B25" s="11" t="s">
        <v>222</v>
      </c>
      <c r="C25" s="12">
        <v>300</v>
      </c>
      <c r="D25" s="12">
        <v>2</v>
      </c>
      <c r="E25" s="12">
        <v>41.95</v>
      </c>
      <c r="F25" s="12">
        <f t="shared" si="0"/>
        <v>139.83333333333334</v>
      </c>
      <c r="G25" s="13" t="s">
        <v>229</v>
      </c>
      <c r="H25" s="26">
        <v>280</v>
      </c>
      <c r="I25" s="26">
        <v>1</v>
      </c>
      <c r="J25" s="26">
        <v>15.95</v>
      </c>
      <c r="K25" s="26">
        <f t="shared" si="1"/>
        <v>56.964285714285708</v>
      </c>
      <c r="L25" s="15">
        <f t="shared" si="2"/>
        <v>82.869047619047635</v>
      </c>
      <c r="M25" s="15">
        <f t="shared" si="3"/>
        <v>145.4754440961338</v>
      </c>
    </row>
    <row r="26" spans="1:13" x14ac:dyDescent="0.25">
      <c r="A26" s="1" t="s">
        <v>20</v>
      </c>
      <c r="B26" s="11"/>
      <c r="C26" s="12"/>
      <c r="D26" s="12"/>
      <c r="E26" s="12"/>
      <c r="F26" s="12"/>
      <c r="G26" s="13"/>
      <c r="H26" s="26"/>
      <c r="I26" s="26"/>
      <c r="J26" s="26"/>
      <c r="K26" s="26"/>
      <c r="L26" s="15"/>
      <c r="M26" s="15"/>
    </row>
    <row r="27" spans="1:13" x14ac:dyDescent="0.25">
      <c r="A27" s="1" t="s">
        <v>21</v>
      </c>
      <c r="B27" s="11"/>
      <c r="C27" s="12"/>
      <c r="D27" s="12"/>
      <c r="E27" s="12"/>
      <c r="F27" s="12"/>
      <c r="G27" s="13"/>
      <c r="H27" s="26"/>
      <c r="I27" s="26"/>
      <c r="J27" s="26"/>
      <c r="K27" s="26"/>
      <c r="L27" s="15"/>
      <c r="M27" s="15"/>
    </row>
    <row r="28" spans="1:13" x14ac:dyDescent="0.25">
      <c r="A28" s="1" t="s">
        <v>22</v>
      </c>
      <c r="B28" s="11"/>
      <c r="C28" s="12"/>
      <c r="D28" s="12"/>
      <c r="E28" s="12"/>
      <c r="F28" s="12"/>
      <c r="G28" s="13"/>
      <c r="H28" s="26"/>
      <c r="I28" s="26"/>
      <c r="J28" s="26"/>
      <c r="K28" s="26"/>
      <c r="L28" s="15"/>
      <c r="M28" s="15"/>
    </row>
    <row r="29" spans="1:13" x14ac:dyDescent="0.25">
      <c r="A29" s="1" t="s">
        <v>23</v>
      </c>
      <c r="B29" s="11" t="s">
        <v>63</v>
      </c>
      <c r="C29" s="12">
        <v>150</v>
      </c>
      <c r="D29" s="12"/>
      <c r="E29" s="12">
        <v>29.95</v>
      </c>
      <c r="F29" s="12">
        <f t="shared" si="0"/>
        <v>199.66666666666666</v>
      </c>
      <c r="G29" s="13" t="s">
        <v>230</v>
      </c>
      <c r="H29" s="26">
        <v>200</v>
      </c>
      <c r="I29" s="26"/>
      <c r="J29" s="26">
        <v>24.95</v>
      </c>
      <c r="K29" s="26">
        <f t="shared" si="1"/>
        <v>124.75</v>
      </c>
      <c r="L29" s="15">
        <f t="shared" si="2"/>
        <v>74.916666666666657</v>
      </c>
      <c r="M29" s="15">
        <f t="shared" si="3"/>
        <v>60.053440213760844</v>
      </c>
    </row>
    <row r="30" spans="1:13" x14ac:dyDescent="0.25">
      <c r="A30" s="1" t="s">
        <v>24</v>
      </c>
      <c r="B30" s="11"/>
      <c r="C30" s="12"/>
      <c r="D30" s="12"/>
      <c r="E30" s="12"/>
      <c r="F30" s="12"/>
      <c r="G30" s="13"/>
      <c r="H30" s="26"/>
      <c r="I30" s="26"/>
      <c r="J30" s="26"/>
      <c r="K30" s="26"/>
      <c r="L30" s="15"/>
      <c r="M30" s="15"/>
    </row>
    <row r="31" spans="1:13" x14ac:dyDescent="0.25">
      <c r="A31" s="1" t="s">
        <v>25</v>
      </c>
      <c r="B31" s="11"/>
      <c r="C31" s="12"/>
      <c r="D31" s="12"/>
      <c r="E31" s="12"/>
      <c r="F31" s="12"/>
      <c r="G31" s="13"/>
      <c r="H31" s="26"/>
      <c r="I31" s="26"/>
      <c r="J31" s="26"/>
      <c r="K31" s="26"/>
      <c r="L31" s="15"/>
      <c r="M31" s="15"/>
    </row>
    <row r="32" spans="1:13" x14ac:dyDescent="0.25">
      <c r="A32" s="1" t="s">
        <v>26</v>
      </c>
      <c r="B32" s="11"/>
      <c r="C32" s="12"/>
      <c r="D32" s="12"/>
      <c r="E32" s="12"/>
      <c r="F32" s="12"/>
      <c r="G32" s="13"/>
      <c r="H32" s="26"/>
      <c r="I32" s="26"/>
      <c r="J32" s="26"/>
      <c r="K32" s="26"/>
      <c r="L32" s="15"/>
      <c r="M32" s="15"/>
    </row>
    <row r="33" spans="1:13" x14ac:dyDescent="0.25">
      <c r="A33" s="1" t="s">
        <v>27</v>
      </c>
      <c r="B33" s="11"/>
      <c r="C33" s="12"/>
      <c r="D33" s="12"/>
      <c r="E33" s="12"/>
      <c r="F33" s="12"/>
      <c r="G33" s="13"/>
      <c r="H33" s="26"/>
      <c r="I33" s="26"/>
      <c r="J33" s="26"/>
      <c r="K33" s="26"/>
      <c r="L33" s="15"/>
      <c r="M33" s="15"/>
    </row>
  </sheetData>
  <sheetProtection algorithmName="SHA-512" hashValue="o2Q4hzHD32H/oTfDD5hKEawQmL5GoUszSrwamGYVWipMiWrm2xZs0fmFPbBmY2qypkWxbmRPC093W4XJBnPbtQ==" saltValue="Bu3JZ5jVyArOXYcB37CNow==" spinCount="100000" sheet="1" objects="1" scenarios="1"/>
  <mergeCells count="16"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K4"/>
    <mergeCell ref="A1:D1"/>
    <mergeCell ref="A2:D2"/>
    <mergeCell ref="A3:D3"/>
    <mergeCell ref="A4:A6"/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E36" sqref="E36"/>
    </sheetView>
  </sheetViews>
  <sheetFormatPr defaultRowHeight="15" x14ac:dyDescent="0.25"/>
  <cols>
    <col min="1" max="1" width="22.42578125" bestFit="1" customWidth="1"/>
    <col min="2" max="2" width="12" bestFit="1" customWidth="1"/>
  </cols>
  <sheetData>
    <row r="1" spans="1:10" x14ac:dyDescent="0.25">
      <c r="A1" s="150" t="s">
        <v>333</v>
      </c>
      <c r="B1" s="151"/>
      <c r="C1" s="152" t="s">
        <v>250</v>
      </c>
      <c r="D1" s="152"/>
      <c r="E1" s="153"/>
      <c r="F1" s="153"/>
      <c r="G1" s="152" t="s">
        <v>251</v>
      </c>
      <c r="H1" s="152"/>
      <c r="I1" s="152"/>
      <c r="J1" s="152"/>
    </row>
    <row r="2" spans="1:10" x14ac:dyDescent="0.25">
      <c r="A2" s="151"/>
      <c r="B2" s="151"/>
      <c r="C2" s="152" t="s">
        <v>252</v>
      </c>
      <c r="D2" s="154"/>
      <c r="E2" s="152" t="s">
        <v>253</v>
      </c>
      <c r="F2" s="152"/>
      <c r="G2" s="152" t="s">
        <v>252</v>
      </c>
      <c r="H2" s="154"/>
      <c r="I2" s="152" t="s">
        <v>253</v>
      </c>
      <c r="J2" s="153"/>
    </row>
    <row r="3" spans="1:10" x14ac:dyDescent="0.25">
      <c r="A3" s="76"/>
      <c r="B3" s="68" t="s">
        <v>245</v>
      </c>
      <c r="C3" s="77" t="s">
        <v>246</v>
      </c>
      <c r="D3" s="67" t="s">
        <v>245</v>
      </c>
      <c r="E3" s="77" t="s">
        <v>246</v>
      </c>
      <c r="F3" s="77" t="s">
        <v>245</v>
      </c>
      <c r="G3" s="77" t="s">
        <v>246</v>
      </c>
      <c r="H3" s="67" t="s">
        <v>245</v>
      </c>
      <c r="I3" s="77" t="s">
        <v>246</v>
      </c>
      <c r="J3" s="67" t="s">
        <v>245</v>
      </c>
    </row>
    <row r="4" spans="1:10" x14ac:dyDescent="0.25">
      <c r="A4" s="78" t="s">
        <v>0</v>
      </c>
      <c r="B4" s="79" t="s">
        <v>247</v>
      </c>
      <c r="C4" s="79" t="s">
        <v>341</v>
      </c>
      <c r="D4" s="79" t="s">
        <v>341</v>
      </c>
      <c r="E4" s="79" t="s">
        <v>343</v>
      </c>
      <c r="F4" s="79" t="s">
        <v>344</v>
      </c>
      <c r="G4" s="79" t="s">
        <v>345</v>
      </c>
      <c r="H4" s="79" t="s">
        <v>345</v>
      </c>
      <c r="I4" s="79" t="s">
        <v>346</v>
      </c>
      <c r="J4" s="79" t="s">
        <v>347</v>
      </c>
    </row>
    <row r="5" spans="1:10" x14ac:dyDescent="0.25">
      <c r="A5" s="88" t="s">
        <v>1</v>
      </c>
      <c r="B5" s="89">
        <f>'Beregning gnsn MU'!AP4</f>
        <v>97.106004773550382</v>
      </c>
      <c r="C5" s="124">
        <v>0.03</v>
      </c>
      <c r="D5" s="117">
        <f>SUM(B5*C5)</f>
        <v>2.9131801432065112</v>
      </c>
      <c r="E5" s="124">
        <v>0.03</v>
      </c>
      <c r="F5" s="117">
        <f>SUM(E5*B5)</f>
        <v>2.9131801432065112</v>
      </c>
      <c r="G5" s="124">
        <v>0.03</v>
      </c>
      <c r="H5" s="117">
        <f>SUM(G5*B5)</f>
        <v>2.9131801432065112</v>
      </c>
      <c r="I5" s="124">
        <v>3.2000000000000001E-2</v>
      </c>
      <c r="J5" s="117">
        <f>SUM(I5*B5)</f>
        <v>3.1073921527536124</v>
      </c>
    </row>
    <row r="6" spans="1:10" x14ac:dyDescent="0.25">
      <c r="A6" s="71" t="s">
        <v>2</v>
      </c>
      <c r="B6" s="72">
        <f>'Beregning gnsn MU'!AP5</f>
        <v>85.742483453729648</v>
      </c>
      <c r="C6" s="115">
        <v>6.0000000000000001E-3</v>
      </c>
      <c r="D6" s="117">
        <f t="shared" ref="D6:D27" si="0">SUM(B6*C6)</f>
        <v>0.51445490072237787</v>
      </c>
      <c r="E6" s="115">
        <v>8.0000000000000002E-3</v>
      </c>
      <c r="F6" s="117">
        <f t="shared" ref="F6:F27" si="1">SUM(E6*B6)</f>
        <v>0.68593986762983716</v>
      </c>
      <c r="G6" s="115">
        <v>6.0000000000000001E-3</v>
      </c>
      <c r="H6" s="117">
        <f t="shared" ref="H6:H27" si="2">SUM(G6*B6)</f>
        <v>0.51445490072237787</v>
      </c>
      <c r="I6" s="115">
        <v>8.0000000000000002E-3</v>
      </c>
      <c r="J6" s="117">
        <f t="shared" ref="J6:J27" si="3">SUM(I6*B6)</f>
        <v>0.68593986762983716</v>
      </c>
    </row>
    <row r="7" spans="1:10" x14ac:dyDescent="0.25">
      <c r="A7" s="71" t="s">
        <v>4</v>
      </c>
      <c r="B7" s="72">
        <f>'Beregning gnsn MU'!AP7</f>
        <v>32.351073717948715</v>
      </c>
      <c r="C7" s="115">
        <v>3.0000000000000001E-3</v>
      </c>
      <c r="D7" s="117">
        <f t="shared" si="0"/>
        <v>9.7053221153846153E-2</v>
      </c>
      <c r="E7" s="115">
        <v>3.0000000000000001E-3</v>
      </c>
      <c r="F7" s="117">
        <f t="shared" si="1"/>
        <v>9.7053221153846153E-2</v>
      </c>
      <c r="G7" s="115">
        <v>3.0000000000000001E-3</v>
      </c>
      <c r="H7" s="117">
        <f t="shared" si="2"/>
        <v>9.7053221153846153E-2</v>
      </c>
      <c r="I7" s="115">
        <v>3.5000000000000001E-3</v>
      </c>
      <c r="J7" s="117">
        <f t="shared" si="3"/>
        <v>0.11322875801282051</v>
      </c>
    </row>
    <row r="8" spans="1:10" x14ac:dyDescent="0.25">
      <c r="A8" s="71" t="s">
        <v>5</v>
      </c>
      <c r="B8" s="72">
        <f>'Beregning gnsn MU'!AP8</f>
        <v>91.176345645095651</v>
      </c>
      <c r="C8" s="115">
        <v>0.04</v>
      </c>
      <c r="D8" s="117">
        <f t="shared" si="0"/>
        <v>3.6470538258038263</v>
      </c>
      <c r="E8" s="115">
        <v>0.05</v>
      </c>
      <c r="F8" s="117">
        <f t="shared" si="1"/>
        <v>4.5588172822547826</v>
      </c>
      <c r="G8" s="115">
        <v>0.04</v>
      </c>
      <c r="H8" s="117">
        <f t="shared" si="2"/>
        <v>3.6470538258038263</v>
      </c>
      <c r="I8" s="115">
        <v>5.6000000000000001E-2</v>
      </c>
      <c r="J8" s="117">
        <f t="shared" si="3"/>
        <v>5.1058753561253569</v>
      </c>
    </row>
    <row r="9" spans="1:10" x14ac:dyDescent="0.25">
      <c r="A9" s="71" t="s">
        <v>6</v>
      </c>
      <c r="B9" s="72">
        <f>'Beregning gnsn MU'!AP9</f>
        <v>127.21945447409735</v>
      </c>
      <c r="C9" s="115">
        <v>5.0000000000000001E-3</v>
      </c>
      <c r="D9" s="117">
        <f t="shared" si="0"/>
        <v>0.63609727237048674</v>
      </c>
      <c r="E9" s="115">
        <v>6.0000000000000001E-3</v>
      </c>
      <c r="F9" s="117">
        <f t="shared" si="1"/>
        <v>0.76331672684458407</v>
      </c>
      <c r="G9" s="115">
        <v>5.0000000000000001E-3</v>
      </c>
      <c r="H9" s="117">
        <f t="shared" si="2"/>
        <v>0.63609727237048674</v>
      </c>
      <c r="I9" s="115">
        <v>6.1999999999999998E-3</v>
      </c>
      <c r="J9" s="117">
        <f t="shared" si="3"/>
        <v>0.78876061773940354</v>
      </c>
    </row>
    <row r="10" spans="1:10" x14ac:dyDescent="0.25">
      <c r="A10" s="71" t="s">
        <v>62</v>
      </c>
      <c r="B10" s="72">
        <f>'Beregning gnsn MU'!AP10</f>
        <v>74.946143764005328</v>
      </c>
      <c r="C10" s="115">
        <v>0.09</v>
      </c>
      <c r="D10" s="117">
        <f t="shared" si="0"/>
        <v>6.7451529387604792</v>
      </c>
      <c r="E10" s="115">
        <v>0.115</v>
      </c>
      <c r="F10" s="117">
        <f t="shared" si="1"/>
        <v>8.6188065328606136</v>
      </c>
      <c r="G10" s="115">
        <v>9.5000000000000001E-2</v>
      </c>
      <c r="H10" s="117">
        <f t="shared" si="2"/>
        <v>7.1198836575805062</v>
      </c>
      <c r="I10" s="115">
        <v>0.125</v>
      </c>
      <c r="J10" s="117">
        <f t="shared" si="3"/>
        <v>9.368267970500666</v>
      </c>
    </row>
    <row r="11" spans="1:10" x14ac:dyDescent="0.25">
      <c r="A11" s="71" t="s">
        <v>254</v>
      </c>
      <c r="B11" s="72">
        <f>'Beregning gnsn MU'!AP11</f>
        <v>27.251320488721809</v>
      </c>
      <c r="C11" s="115">
        <v>2.3E-2</v>
      </c>
      <c r="D11" s="117">
        <f t="shared" si="0"/>
        <v>0.6267803712406016</v>
      </c>
      <c r="E11" s="115">
        <v>2.3E-2</v>
      </c>
      <c r="F11" s="117">
        <f t="shared" si="1"/>
        <v>0.6267803712406016</v>
      </c>
      <c r="G11" s="115">
        <v>2.3E-2</v>
      </c>
      <c r="H11" s="117">
        <f t="shared" si="2"/>
        <v>0.6267803712406016</v>
      </c>
      <c r="I11" s="115">
        <v>0.03</v>
      </c>
      <c r="J11" s="117">
        <f t="shared" si="3"/>
        <v>0.81753961466165426</v>
      </c>
    </row>
    <row r="12" spans="1:10" x14ac:dyDescent="0.25">
      <c r="A12" s="71" t="s">
        <v>9</v>
      </c>
      <c r="B12" s="72">
        <f>'Beregning gnsn MU'!AP12</f>
        <v>62.383280665517518</v>
      </c>
      <c r="C12" s="115">
        <v>1.4999999999999999E-2</v>
      </c>
      <c r="D12" s="117">
        <f t="shared" si="0"/>
        <v>0.93574920998276268</v>
      </c>
      <c r="E12" s="115">
        <v>0.02</v>
      </c>
      <c r="F12" s="117">
        <f t="shared" si="1"/>
        <v>1.2476656133103503</v>
      </c>
      <c r="G12" s="115">
        <v>0.02</v>
      </c>
      <c r="H12" s="117">
        <f t="shared" si="2"/>
        <v>1.2476656133103503</v>
      </c>
      <c r="I12" s="115">
        <v>2.5000000000000001E-2</v>
      </c>
      <c r="J12" s="117">
        <f t="shared" si="3"/>
        <v>1.5595820166379379</v>
      </c>
    </row>
    <row r="13" spans="1:10" x14ac:dyDescent="0.25">
      <c r="A13" s="71" t="s">
        <v>10</v>
      </c>
      <c r="B13" s="72">
        <f>'Beregning gnsn MU'!AP13</f>
        <v>118.19054885590597</v>
      </c>
      <c r="C13" s="115">
        <v>4.0000000000000001E-3</v>
      </c>
      <c r="D13" s="117">
        <f t="shared" si="0"/>
        <v>0.47276219542362391</v>
      </c>
      <c r="E13" s="115">
        <v>4.4999999999999997E-3</v>
      </c>
      <c r="F13" s="117">
        <f t="shared" si="1"/>
        <v>0.53185746985157689</v>
      </c>
      <c r="G13" s="115">
        <v>4.0000000000000001E-3</v>
      </c>
      <c r="H13" s="117">
        <f t="shared" si="2"/>
        <v>0.47276219542362391</v>
      </c>
      <c r="I13" s="115">
        <v>5.4999999999999997E-3</v>
      </c>
      <c r="J13" s="117">
        <f t="shared" si="3"/>
        <v>0.65004801870748286</v>
      </c>
    </row>
    <row r="14" spans="1:10" x14ac:dyDescent="0.25">
      <c r="A14" s="71" t="s">
        <v>11</v>
      </c>
      <c r="B14" s="72">
        <f>'Beregning gnsn MU'!AP14</f>
        <v>85.710416717193311</v>
      </c>
      <c r="C14" s="115">
        <v>0.01</v>
      </c>
      <c r="D14" s="117">
        <f t="shared" si="0"/>
        <v>0.85710416717193316</v>
      </c>
      <c r="E14" s="115">
        <v>0.01</v>
      </c>
      <c r="F14" s="117">
        <f t="shared" si="1"/>
        <v>0.85710416717193316</v>
      </c>
      <c r="G14" s="115">
        <v>0.01</v>
      </c>
      <c r="H14" s="117">
        <f t="shared" si="2"/>
        <v>0.85710416717193316</v>
      </c>
      <c r="I14" s="115">
        <v>1E-3</v>
      </c>
      <c r="J14" s="117">
        <f t="shared" si="3"/>
        <v>8.5710416717193316E-2</v>
      </c>
    </row>
    <row r="15" spans="1:10" x14ac:dyDescent="0.25">
      <c r="A15" s="71" t="s">
        <v>12</v>
      </c>
      <c r="B15" s="72">
        <f>'Beregning gnsn MU'!AP15</f>
        <v>68.657142857142873</v>
      </c>
      <c r="C15" s="115">
        <v>1E-3</v>
      </c>
      <c r="D15" s="117">
        <f t="shared" si="0"/>
        <v>6.8657142857142875E-2</v>
      </c>
      <c r="E15" s="115">
        <v>1E-3</v>
      </c>
      <c r="F15" s="117">
        <f t="shared" si="1"/>
        <v>6.8657142857142875E-2</v>
      </c>
      <c r="G15" s="115">
        <v>1.5E-3</v>
      </c>
      <c r="H15" s="117">
        <f t="shared" si="2"/>
        <v>0.10298571428571431</v>
      </c>
      <c r="I15" s="115">
        <v>1.5E-3</v>
      </c>
      <c r="J15" s="117">
        <f t="shared" si="3"/>
        <v>0.10298571428571431</v>
      </c>
    </row>
    <row r="16" spans="1:10" x14ac:dyDescent="0.25">
      <c r="A16" s="71" t="s">
        <v>13</v>
      </c>
      <c r="B16" s="72">
        <f>'Beregning gnsn MU'!AP16</f>
        <v>90.232967032967025</v>
      </c>
      <c r="C16" s="115">
        <v>3.0000000000000001E-3</v>
      </c>
      <c r="D16" s="117">
        <f t="shared" si="0"/>
        <v>0.2706989010989011</v>
      </c>
      <c r="E16" s="115">
        <v>3.0000000000000001E-3</v>
      </c>
      <c r="F16" s="117">
        <f t="shared" si="1"/>
        <v>0.2706989010989011</v>
      </c>
      <c r="G16" s="115">
        <v>3.0000000000000001E-3</v>
      </c>
      <c r="H16" s="117">
        <f t="shared" si="2"/>
        <v>0.2706989010989011</v>
      </c>
      <c r="I16" s="115">
        <v>4.0000000000000001E-3</v>
      </c>
      <c r="J16" s="117">
        <f t="shared" si="3"/>
        <v>0.36093186813186812</v>
      </c>
    </row>
    <row r="17" spans="1:10" x14ac:dyDescent="0.25">
      <c r="A17" s="71" t="s">
        <v>14</v>
      </c>
      <c r="B17" s="72">
        <f>'Beregning gnsn MU'!AP17</f>
        <v>61.074089405683495</v>
      </c>
      <c r="C17" s="115">
        <v>3.0000000000000001E-3</v>
      </c>
      <c r="D17" s="117">
        <f t="shared" si="0"/>
        <v>0.18322226821705048</v>
      </c>
      <c r="E17" s="115">
        <v>3.0000000000000001E-3</v>
      </c>
      <c r="F17" s="117">
        <f t="shared" si="1"/>
        <v>0.18322226821705048</v>
      </c>
      <c r="G17" s="115">
        <v>3.0000000000000001E-3</v>
      </c>
      <c r="H17" s="117">
        <f t="shared" si="2"/>
        <v>0.18322226821705048</v>
      </c>
      <c r="I17" s="115">
        <v>3.5000000000000001E-3</v>
      </c>
      <c r="J17" s="117">
        <f t="shared" si="3"/>
        <v>0.21375931291989222</v>
      </c>
    </row>
    <row r="18" spans="1:10" x14ac:dyDescent="0.25">
      <c r="A18" s="75" t="s">
        <v>15</v>
      </c>
      <c r="B18" s="127">
        <f>'Beregning gnsn MU'!AP18</f>
        <v>213.358645983646</v>
      </c>
      <c r="C18" s="126">
        <v>4.0000000000000001E-3</v>
      </c>
      <c r="D18" s="117">
        <f t="shared" si="0"/>
        <v>0.85343458393458405</v>
      </c>
      <c r="E18" s="126">
        <v>7.0000000000000001E-3</v>
      </c>
      <c r="F18" s="117">
        <f t="shared" si="1"/>
        <v>1.493510521885522</v>
      </c>
      <c r="G18" s="126">
        <v>5.0000000000000001E-3</v>
      </c>
      <c r="H18" s="117">
        <f t="shared" si="2"/>
        <v>1.0667932299182301</v>
      </c>
      <c r="I18" s="126">
        <v>7.4999999999999997E-3</v>
      </c>
      <c r="J18" s="117">
        <f t="shared" si="3"/>
        <v>1.6001898448773448</v>
      </c>
    </row>
    <row r="19" spans="1:10" x14ac:dyDescent="0.25">
      <c r="A19" s="71" t="s">
        <v>17</v>
      </c>
      <c r="B19" s="72">
        <f>'Beregning gnsn MU'!AP20</f>
        <v>45.618650793650787</v>
      </c>
      <c r="C19" s="115">
        <v>7.0000000000000001E-3</v>
      </c>
      <c r="D19" s="117">
        <f t="shared" si="0"/>
        <v>0.31933055555555551</v>
      </c>
      <c r="E19" s="115">
        <v>8.9999999999999993E-3</v>
      </c>
      <c r="F19" s="117">
        <f t="shared" si="1"/>
        <v>0.41056785714285704</v>
      </c>
      <c r="G19" s="115">
        <v>0.01</v>
      </c>
      <c r="H19" s="117">
        <f t="shared" si="2"/>
        <v>0.45618650793650789</v>
      </c>
      <c r="I19" s="115">
        <v>1.4E-2</v>
      </c>
      <c r="J19" s="117">
        <f t="shared" si="3"/>
        <v>0.63866111111111101</v>
      </c>
    </row>
    <row r="20" spans="1:10" x14ac:dyDescent="0.25">
      <c r="A20" s="71" t="s">
        <v>18</v>
      </c>
      <c r="B20" s="72">
        <v>148.15</v>
      </c>
      <c r="C20" s="115">
        <v>5.0000000000000001E-3</v>
      </c>
      <c r="D20" s="117">
        <f t="shared" si="0"/>
        <v>0.74075000000000002</v>
      </c>
      <c r="E20" s="115">
        <v>6.0000000000000001E-3</v>
      </c>
      <c r="F20" s="117">
        <f t="shared" si="1"/>
        <v>0.88890000000000002</v>
      </c>
      <c r="G20" s="115">
        <v>5.4999999999999997E-3</v>
      </c>
      <c r="H20" s="117">
        <f t="shared" si="2"/>
        <v>0.81482500000000002</v>
      </c>
      <c r="I20" s="115">
        <v>6.4999999999999997E-3</v>
      </c>
      <c r="J20" s="117">
        <f t="shared" si="3"/>
        <v>0.96297500000000003</v>
      </c>
    </row>
    <row r="21" spans="1:10" x14ac:dyDescent="0.25">
      <c r="A21" s="71" t="s">
        <v>19</v>
      </c>
      <c r="B21" s="72">
        <f>'Beregning gnsn MU'!AP22</f>
        <v>84.260888114778552</v>
      </c>
      <c r="C21" s="115">
        <v>8.0000000000000002E-3</v>
      </c>
      <c r="D21" s="117">
        <f t="shared" si="0"/>
        <v>0.67408710491822843</v>
      </c>
      <c r="E21" s="115">
        <v>8.5000000000000006E-3</v>
      </c>
      <c r="F21" s="117">
        <f t="shared" si="1"/>
        <v>0.71621754897561773</v>
      </c>
      <c r="G21" s="115">
        <v>8.0000000000000002E-3</v>
      </c>
      <c r="H21" s="117">
        <f t="shared" si="2"/>
        <v>0.67408710491822843</v>
      </c>
      <c r="I21" s="115">
        <v>0.01</v>
      </c>
      <c r="J21" s="117">
        <f t="shared" si="3"/>
        <v>0.84260888114778554</v>
      </c>
    </row>
    <row r="22" spans="1:10" x14ac:dyDescent="0.25">
      <c r="A22" s="75" t="s">
        <v>21</v>
      </c>
      <c r="B22" s="127">
        <f>'Beregning gnsn MU'!AP24</f>
        <v>79.036111111111126</v>
      </c>
      <c r="C22" s="126">
        <v>1E-3</v>
      </c>
      <c r="D22" s="117">
        <f t="shared" si="0"/>
        <v>7.9036111111111126E-2</v>
      </c>
      <c r="E22" s="126">
        <v>1E-3</v>
      </c>
      <c r="F22" s="117">
        <f t="shared" si="1"/>
        <v>7.9036111111111126E-2</v>
      </c>
      <c r="G22" s="126">
        <v>1E-3</v>
      </c>
      <c r="H22" s="117">
        <f t="shared" si="2"/>
        <v>7.9036111111111126E-2</v>
      </c>
      <c r="I22" s="126">
        <v>1.5E-3</v>
      </c>
      <c r="J22" s="117">
        <f t="shared" si="3"/>
        <v>0.1185541666666667</v>
      </c>
    </row>
    <row r="23" spans="1:10" x14ac:dyDescent="0.25">
      <c r="A23" s="75" t="s">
        <v>22</v>
      </c>
      <c r="B23" s="127">
        <f>'Beregning gnsn MU'!AP25</f>
        <v>242.67500000000001</v>
      </c>
      <c r="C23" s="126">
        <v>5.0000000000000001E-4</v>
      </c>
      <c r="D23" s="117">
        <f t="shared" si="0"/>
        <v>0.12133750000000001</v>
      </c>
      <c r="E23" s="126">
        <v>5.0000000000000001E-4</v>
      </c>
      <c r="F23" s="117">
        <f t="shared" si="1"/>
        <v>0.12133750000000001</v>
      </c>
      <c r="G23" s="126">
        <v>5.0000000000000001E-4</v>
      </c>
      <c r="H23" s="117">
        <f t="shared" si="2"/>
        <v>0.12133750000000001</v>
      </c>
      <c r="I23" s="126">
        <v>5.0000000000000001E-4</v>
      </c>
      <c r="J23" s="117">
        <f t="shared" si="3"/>
        <v>0.12133750000000001</v>
      </c>
    </row>
    <row r="24" spans="1:10" x14ac:dyDescent="0.25">
      <c r="A24" s="71" t="s">
        <v>23</v>
      </c>
      <c r="B24" s="72">
        <f>'Beregning gnsn MU'!AP26</f>
        <v>101.39808368714614</v>
      </c>
      <c r="C24" s="115">
        <v>2E-3</v>
      </c>
      <c r="D24" s="117">
        <f t="shared" si="0"/>
        <v>0.20279616737429229</v>
      </c>
      <c r="E24" s="115">
        <v>2E-3</v>
      </c>
      <c r="F24" s="117">
        <f t="shared" si="1"/>
        <v>0.20279616737429229</v>
      </c>
      <c r="G24" s="115">
        <v>2.5000000000000001E-3</v>
      </c>
      <c r="H24" s="117">
        <f t="shared" si="2"/>
        <v>0.25349520921786534</v>
      </c>
      <c r="I24" s="115">
        <v>3.0000000000000001E-3</v>
      </c>
      <c r="J24" s="117">
        <f t="shared" si="3"/>
        <v>0.30419425106143844</v>
      </c>
    </row>
    <row r="25" spans="1:10" x14ac:dyDescent="0.25">
      <c r="A25" s="71" t="s">
        <v>24</v>
      </c>
      <c r="B25" s="72">
        <v>399.16</v>
      </c>
      <c r="C25" s="115">
        <v>1E-3</v>
      </c>
      <c r="D25" s="117">
        <f t="shared" si="0"/>
        <v>0.39916000000000001</v>
      </c>
      <c r="E25" s="115">
        <v>1E-3</v>
      </c>
      <c r="F25" s="117">
        <f t="shared" si="1"/>
        <v>0.39916000000000001</v>
      </c>
      <c r="G25" s="115">
        <v>1E-3</v>
      </c>
      <c r="H25" s="117">
        <f t="shared" si="2"/>
        <v>0.39916000000000001</v>
      </c>
      <c r="I25" s="115">
        <v>1E-3</v>
      </c>
      <c r="J25" s="117">
        <f t="shared" si="3"/>
        <v>0.39916000000000001</v>
      </c>
    </row>
    <row r="26" spans="1:10" x14ac:dyDescent="0.25">
      <c r="A26" s="75" t="s">
        <v>25</v>
      </c>
      <c r="B26" s="127">
        <f>'Beregning gnsn MU'!AP28</f>
        <v>178.3270490118536</v>
      </c>
      <c r="C26" s="126">
        <v>2E-3</v>
      </c>
      <c r="D26" s="117">
        <f t="shared" si="0"/>
        <v>0.35665409802370723</v>
      </c>
      <c r="E26" s="126">
        <v>2.5000000000000001E-3</v>
      </c>
      <c r="F26" s="117">
        <f t="shared" si="1"/>
        <v>0.44581762252963403</v>
      </c>
      <c r="G26" s="126">
        <v>2.5000000000000001E-3</v>
      </c>
      <c r="H26" s="117">
        <f t="shared" si="2"/>
        <v>0.44581762252963403</v>
      </c>
      <c r="I26" s="126">
        <v>3.0000000000000001E-3</v>
      </c>
      <c r="J26" s="117">
        <f t="shared" si="3"/>
        <v>0.53498114703556077</v>
      </c>
    </row>
    <row r="27" spans="1:10" x14ac:dyDescent="0.25">
      <c r="A27" s="75" t="s">
        <v>248</v>
      </c>
      <c r="B27" s="127">
        <f>'Beregning gnsn MU'!AP30</f>
        <v>178.91712726938718</v>
      </c>
      <c r="C27" s="126">
        <v>1E-3</v>
      </c>
      <c r="D27" s="117">
        <f t="shared" si="0"/>
        <v>0.17891712726938719</v>
      </c>
      <c r="E27" s="126">
        <v>1E-3</v>
      </c>
      <c r="F27" s="117">
        <f t="shared" si="1"/>
        <v>0.17891712726938719</v>
      </c>
      <c r="G27" s="126">
        <v>1E-3</v>
      </c>
      <c r="H27" s="117">
        <f t="shared" si="2"/>
        <v>0.17891712726938719</v>
      </c>
      <c r="I27" s="126">
        <v>1E-3</v>
      </c>
      <c r="J27" s="117">
        <f t="shared" si="3"/>
        <v>0.17891712726938719</v>
      </c>
    </row>
    <row r="28" spans="1:10" x14ac:dyDescent="0.25">
      <c r="A28" s="120" t="s">
        <v>328</v>
      </c>
      <c r="B28" s="120"/>
      <c r="C28" s="120"/>
      <c r="D28" s="120">
        <f>SUM(D5:D27)</f>
        <v>21.8934698061964</v>
      </c>
      <c r="E28" s="120"/>
      <c r="F28" s="120">
        <f>SUM(F5:F27)</f>
        <v>26.35936016398615</v>
      </c>
      <c r="G28" s="120"/>
      <c r="H28" s="120">
        <f>SUM(H5:H27)</f>
        <v>23.178597664486691</v>
      </c>
      <c r="I28" s="120"/>
      <c r="J28" s="120">
        <f>SUM(J5:J27)</f>
        <v>28.661600713992733</v>
      </c>
    </row>
    <row r="29" spans="1:10" x14ac:dyDescent="0.25">
      <c r="A29" s="71" t="s">
        <v>249</v>
      </c>
      <c r="B29" s="72"/>
      <c r="C29" s="72"/>
      <c r="D29" s="117">
        <f>SUM(0.05*D28)</f>
        <v>1.0946734903098201</v>
      </c>
      <c r="E29" s="72"/>
      <c r="F29" s="117">
        <f>SUM(F28*0.05)</f>
        <v>1.3179680081993075</v>
      </c>
      <c r="G29" s="72"/>
      <c r="H29" s="117">
        <f>SUM(H28*0.05)</f>
        <v>1.1589298832243347</v>
      </c>
      <c r="I29" s="72"/>
      <c r="J29" s="117">
        <f>SUM(J28*0.05)</f>
        <v>1.4330800356996367</v>
      </c>
    </row>
    <row r="30" spans="1:10" x14ac:dyDescent="0.25">
      <c r="A30" s="104" t="s">
        <v>329</v>
      </c>
      <c r="B30" s="105"/>
      <c r="C30" s="105"/>
      <c r="D30" s="119">
        <f>SUM(B33*(D28+D29))</f>
        <v>699.22269193539751</v>
      </c>
      <c r="E30" s="105"/>
      <c r="F30" s="119">
        <f>SUM(B33*(F28+F29))</f>
        <v>841.85206523730767</v>
      </c>
      <c r="G30" s="105"/>
      <c r="H30" s="119">
        <f>SUM(B33*(H28+H29))</f>
        <v>740.26646290954375</v>
      </c>
      <c r="I30" s="105"/>
      <c r="J30" s="119">
        <f>SUM(B33*(J28+J29))</f>
        <v>915.37987280314292</v>
      </c>
    </row>
    <row r="31" spans="1:10" x14ac:dyDescent="0.25">
      <c r="A31" s="118" t="s">
        <v>330</v>
      </c>
      <c r="B31" s="119"/>
      <c r="C31" s="119"/>
      <c r="D31" s="119">
        <f>SUM(D30*12)</f>
        <v>8390.6723032247701</v>
      </c>
      <c r="E31" s="119"/>
      <c r="F31" s="119">
        <f>SUM(F30*12)</f>
        <v>10102.224782847692</v>
      </c>
      <c r="G31" s="119"/>
      <c r="H31" s="119">
        <f>SUM(H30*12)</f>
        <v>8883.1975549145245</v>
      </c>
      <c r="I31" s="119"/>
      <c r="J31" s="119">
        <f>SUM(J30*12)</f>
        <v>10984.558473637715</v>
      </c>
    </row>
    <row r="33" spans="1:2" x14ac:dyDescent="0.25">
      <c r="A33" s="133" t="s">
        <v>331</v>
      </c>
      <c r="B33" s="133">
        <f>SUM(365/12)</f>
        <v>30.416666666666668</v>
      </c>
    </row>
  </sheetData>
  <sheetProtection algorithmName="SHA-512" hashValue="fPTZQaDY/H8fO0n3/dTH1vJxB3toUpEvQlKYbTp8Vo5TQHpm4COWxBzotE18rQ89/pdYkSJc6x6e4zUsGh9aaw==" saltValue="VUjz4r02mv0Egu4oLzaNxw==" spinCount="100000" sheet="1" objects="1" scenarios="1"/>
  <mergeCells count="7">
    <mergeCell ref="A1:B2"/>
    <mergeCell ref="C1:F1"/>
    <mergeCell ref="G1:J1"/>
    <mergeCell ref="C2:D2"/>
    <mergeCell ref="E2:F2"/>
    <mergeCell ref="G2:H2"/>
    <mergeCell ref="I2:J2"/>
  </mergeCells>
  <pageMargins left="0.7" right="0.7" top="0.75" bottom="0.75" header="0.3" footer="0.3"/>
  <pageSetup paperSize="9" fitToWidth="0" orientation="landscape" horizontalDpi="4294967292" vertic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E1" sqref="E1:E3"/>
    </sheetView>
  </sheetViews>
  <sheetFormatPr defaultRowHeight="15" x14ac:dyDescent="0.25"/>
  <cols>
    <col min="1" max="1" width="19.140625" customWidth="1"/>
    <col min="2" max="2" width="14.42578125" customWidth="1"/>
    <col min="3" max="6" width="10.5703125" customWidth="1"/>
    <col min="7" max="7" width="17.28515625" style="4" customWidth="1"/>
    <col min="8" max="9" width="10.5703125" style="4" customWidth="1"/>
    <col min="10" max="11" width="10.5703125" customWidth="1"/>
    <col min="12" max="12" width="12.5703125" bestFit="1" customWidth="1"/>
    <col min="13" max="13" width="15" customWidth="1"/>
  </cols>
  <sheetData>
    <row r="1" spans="1:13" x14ac:dyDescent="0.25">
      <c r="A1" s="210" t="s">
        <v>365</v>
      </c>
      <c r="B1" s="210"/>
      <c r="C1" s="210"/>
      <c r="D1" s="210"/>
    </row>
    <row r="2" spans="1:13" x14ac:dyDescent="0.25">
      <c r="A2" s="210"/>
      <c r="B2" s="210"/>
      <c r="C2" s="210"/>
      <c r="D2" s="210"/>
    </row>
    <row r="3" spans="1:13" x14ac:dyDescent="0.25">
      <c r="A3" s="211"/>
      <c r="B3" s="211"/>
      <c r="C3" s="211"/>
      <c r="D3" s="211"/>
    </row>
    <row r="4" spans="1:13" x14ac:dyDescent="0.25">
      <c r="A4" s="202" t="s">
        <v>30</v>
      </c>
      <c r="B4" s="171" t="s">
        <v>31</v>
      </c>
      <c r="C4" s="172"/>
      <c r="D4" s="172"/>
      <c r="E4" s="205"/>
      <c r="F4" s="17"/>
      <c r="G4" s="198" t="s">
        <v>32</v>
      </c>
      <c r="H4" s="199"/>
      <c r="I4" s="199"/>
      <c r="J4" s="208"/>
      <c r="K4" s="53"/>
      <c r="L4" s="191" t="s">
        <v>33</v>
      </c>
      <c r="M4" s="191" t="s">
        <v>34</v>
      </c>
    </row>
    <row r="5" spans="1:13" x14ac:dyDescent="0.25">
      <c r="A5" s="203"/>
      <c r="B5" s="179" t="s">
        <v>35</v>
      </c>
      <c r="C5" s="171" t="s">
        <v>36</v>
      </c>
      <c r="D5" s="205"/>
      <c r="E5" s="179" t="s">
        <v>37</v>
      </c>
      <c r="F5" s="181" t="s">
        <v>38</v>
      </c>
      <c r="G5" s="183" t="s">
        <v>35</v>
      </c>
      <c r="H5" s="198" t="s">
        <v>36</v>
      </c>
      <c r="I5" s="208"/>
      <c r="J5" s="186" t="s">
        <v>37</v>
      </c>
      <c r="K5" s="186" t="s">
        <v>38</v>
      </c>
      <c r="L5" s="192"/>
      <c r="M5" s="192"/>
    </row>
    <row r="6" spans="1:13" ht="30" x14ac:dyDescent="0.25">
      <c r="A6" s="204"/>
      <c r="B6" s="206"/>
      <c r="C6" s="8" t="s">
        <v>39</v>
      </c>
      <c r="D6" s="8" t="s">
        <v>40</v>
      </c>
      <c r="E6" s="206"/>
      <c r="F6" s="182"/>
      <c r="G6" s="207"/>
      <c r="H6" s="9" t="s">
        <v>39</v>
      </c>
      <c r="I6" s="10" t="s">
        <v>40</v>
      </c>
      <c r="J6" s="209"/>
      <c r="K6" s="209"/>
      <c r="L6" s="193"/>
      <c r="M6" s="193"/>
    </row>
    <row r="7" spans="1:13" x14ac:dyDescent="0.25">
      <c r="A7" s="1" t="s">
        <v>1</v>
      </c>
      <c r="B7" s="11" t="s">
        <v>231</v>
      </c>
      <c r="C7" s="11">
        <v>300</v>
      </c>
      <c r="D7" s="11">
        <v>4</v>
      </c>
      <c r="E7" s="11">
        <v>34.950000000000003</v>
      </c>
      <c r="F7" s="22">
        <f>E7/C7*1000</f>
        <v>116.5</v>
      </c>
      <c r="G7" s="13" t="s">
        <v>85</v>
      </c>
      <c r="H7" s="13">
        <v>445</v>
      </c>
      <c r="I7" s="13">
        <v>8</v>
      </c>
      <c r="J7" s="13">
        <v>19.95</v>
      </c>
      <c r="K7" s="14">
        <f>J7/H7*1000</f>
        <v>44.831460674157306</v>
      </c>
      <c r="L7" s="16">
        <f>SUM(F7-K7)</f>
        <v>71.668539325842687</v>
      </c>
      <c r="M7" s="16">
        <f>(F7-K7)/K7*100</f>
        <v>159.86215538847114</v>
      </c>
    </row>
    <row r="8" spans="1:13" x14ac:dyDescent="0.25">
      <c r="A8" s="1" t="s">
        <v>2</v>
      </c>
      <c r="B8" s="11" t="s">
        <v>232</v>
      </c>
      <c r="C8" s="11">
        <v>200</v>
      </c>
      <c r="D8" s="11">
        <v>4</v>
      </c>
      <c r="E8" s="11">
        <v>28.5</v>
      </c>
      <c r="F8" s="22">
        <f>E8/C8*1000</f>
        <v>142.5</v>
      </c>
      <c r="G8" s="13" t="s">
        <v>76</v>
      </c>
      <c r="H8" s="13">
        <v>300</v>
      </c>
      <c r="I8" s="13">
        <v>4</v>
      </c>
      <c r="J8" s="13">
        <v>12.5</v>
      </c>
      <c r="K8" s="14">
        <f t="shared" ref="K8:K32" si="0">J8/H8*1000</f>
        <v>41.666666666666664</v>
      </c>
      <c r="L8" s="16">
        <f t="shared" ref="L8:L23" si="1">SUM(F8-K8)</f>
        <v>100.83333333333334</v>
      </c>
      <c r="M8" s="16">
        <f t="shared" ref="M8:M23" si="2">(F8-K8)/K8*100</f>
        <v>242.00000000000003</v>
      </c>
    </row>
    <row r="9" spans="1:13" x14ac:dyDescent="0.25">
      <c r="A9" s="1" t="s">
        <v>3</v>
      </c>
      <c r="B9" s="11" t="s">
        <v>274</v>
      </c>
      <c r="C9" s="11"/>
      <c r="D9" s="11"/>
      <c r="E9" s="11"/>
      <c r="F9" s="22"/>
      <c r="G9" s="13"/>
      <c r="H9" s="13"/>
      <c r="I9" s="13"/>
      <c r="J9" s="13"/>
      <c r="K9" s="14"/>
      <c r="L9" s="16"/>
      <c r="M9" s="16"/>
    </row>
    <row r="10" spans="1:13" x14ac:dyDescent="0.25">
      <c r="A10" s="1" t="s">
        <v>4</v>
      </c>
      <c r="B10" s="11" t="s">
        <v>41</v>
      </c>
      <c r="C10" s="11">
        <v>375</v>
      </c>
      <c r="D10" s="11"/>
      <c r="E10" s="11">
        <v>26.95</v>
      </c>
      <c r="F10" s="22">
        <f t="shared" ref="F10:F23" si="3">E10/C10*1000</f>
        <v>71.86666666666666</v>
      </c>
      <c r="G10" s="13" t="s">
        <v>78</v>
      </c>
      <c r="H10" s="13">
        <v>500</v>
      </c>
      <c r="I10" s="13"/>
      <c r="J10" s="13">
        <v>11.95</v>
      </c>
      <c r="K10" s="14">
        <f t="shared" si="0"/>
        <v>23.9</v>
      </c>
      <c r="L10" s="16">
        <f t="shared" si="1"/>
        <v>47.966666666666661</v>
      </c>
      <c r="M10" s="16">
        <f t="shared" si="2"/>
        <v>200.69735006973502</v>
      </c>
    </row>
    <row r="11" spans="1:13" x14ac:dyDescent="0.25">
      <c r="A11" s="1" t="s">
        <v>5</v>
      </c>
      <c r="B11" s="11" t="s">
        <v>231</v>
      </c>
      <c r="C11" s="11">
        <v>300</v>
      </c>
      <c r="D11" s="11"/>
      <c r="E11" s="11">
        <v>34.94</v>
      </c>
      <c r="F11" s="22">
        <f t="shared" si="3"/>
        <v>116.46666666666667</v>
      </c>
      <c r="G11" s="13" t="s">
        <v>233</v>
      </c>
      <c r="H11" s="13">
        <v>800</v>
      </c>
      <c r="I11" s="13"/>
      <c r="J11" s="13">
        <v>19.95</v>
      </c>
      <c r="K11" s="14">
        <f t="shared" si="0"/>
        <v>24.937499999999996</v>
      </c>
      <c r="L11" s="16">
        <f t="shared" si="1"/>
        <v>91.529166666666669</v>
      </c>
      <c r="M11" s="16">
        <f t="shared" si="2"/>
        <v>367.03425229741026</v>
      </c>
    </row>
    <row r="12" spans="1:13" x14ac:dyDescent="0.25">
      <c r="A12" s="1" t="s">
        <v>6</v>
      </c>
      <c r="B12" s="11" t="s">
        <v>274</v>
      </c>
      <c r="C12" s="11"/>
      <c r="D12" s="11"/>
      <c r="E12" s="11"/>
      <c r="F12" s="22"/>
      <c r="G12" s="13"/>
      <c r="H12" s="13"/>
      <c r="I12" s="13"/>
      <c r="J12" s="13"/>
      <c r="K12" s="14"/>
      <c r="L12" s="16"/>
      <c r="M12" s="16"/>
    </row>
    <row r="13" spans="1:13" x14ac:dyDescent="0.25">
      <c r="A13" s="1" t="s">
        <v>62</v>
      </c>
      <c r="B13" s="11" t="s">
        <v>231</v>
      </c>
      <c r="C13" s="11">
        <v>500</v>
      </c>
      <c r="D13" s="11"/>
      <c r="E13" s="11">
        <v>42.95</v>
      </c>
      <c r="F13" s="22">
        <f t="shared" si="3"/>
        <v>85.9</v>
      </c>
      <c r="G13" s="13" t="s">
        <v>214</v>
      </c>
      <c r="H13" s="13">
        <v>800</v>
      </c>
      <c r="I13" s="13"/>
      <c r="J13" s="13">
        <v>10</v>
      </c>
      <c r="K13" s="14">
        <f t="shared" si="0"/>
        <v>12.5</v>
      </c>
      <c r="L13" s="16">
        <f t="shared" si="1"/>
        <v>73.400000000000006</v>
      </c>
      <c r="M13" s="16">
        <f t="shared" si="2"/>
        <v>587.20000000000005</v>
      </c>
    </row>
    <row r="14" spans="1:13" x14ac:dyDescent="0.25">
      <c r="A14" s="1" t="s">
        <v>8</v>
      </c>
      <c r="B14" s="11" t="s">
        <v>41</v>
      </c>
      <c r="C14" s="11">
        <v>700</v>
      </c>
      <c r="D14" s="11"/>
      <c r="E14" s="11">
        <v>28.95</v>
      </c>
      <c r="F14" s="22">
        <f t="shared" si="3"/>
        <v>41.357142857142854</v>
      </c>
      <c r="G14" s="13" t="s">
        <v>212</v>
      </c>
      <c r="H14" s="13">
        <v>1000</v>
      </c>
      <c r="I14" s="13"/>
      <c r="J14" s="13">
        <v>12.95</v>
      </c>
      <c r="K14" s="14">
        <f t="shared" si="0"/>
        <v>12.95</v>
      </c>
      <c r="L14" s="16">
        <f t="shared" si="1"/>
        <v>28.407142857142855</v>
      </c>
      <c r="M14" s="16">
        <f t="shared" si="2"/>
        <v>219.36017650303364</v>
      </c>
    </row>
    <row r="15" spans="1:13" x14ac:dyDescent="0.25">
      <c r="A15" s="1" t="s">
        <v>9</v>
      </c>
      <c r="B15" s="11" t="s">
        <v>231</v>
      </c>
      <c r="C15" s="11">
        <v>400</v>
      </c>
      <c r="D15" s="11"/>
      <c r="E15" s="11">
        <v>36.950000000000003</v>
      </c>
      <c r="F15" s="22">
        <f t="shared" si="3"/>
        <v>92.375000000000014</v>
      </c>
      <c r="G15" s="13" t="s">
        <v>234</v>
      </c>
      <c r="H15" s="13">
        <v>300</v>
      </c>
      <c r="I15" s="13"/>
      <c r="J15" s="13">
        <v>14</v>
      </c>
      <c r="K15" s="14">
        <f t="shared" si="0"/>
        <v>46.666666666666671</v>
      </c>
      <c r="L15" s="16">
        <f t="shared" si="1"/>
        <v>45.708333333333343</v>
      </c>
      <c r="M15" s="16">
        <f t="shared" si="2"/>
        <v>97.946428571428584</v>
      </c>
    </row>
    <row r="16" spans="1:13" x14ac:dyDescent="0.25">
      <c r="A16" s="1" t="s">
        <v>10</v>
      </c>
      <c r="B16" s="11" t="s">
        <v>46</v>
      </c>
      <c r="C16" s="11">
        <v>150</v>
      </c>
      <c r="D16" s="11"/>
      <c r="E16" s="11">
        <v>29.95</v>
      </c>
      <c r="F16" s="22">
        <f t="shared" si="3"/>
        <v>199.66666666666666</v>
      </c>
      <c r="G16" s="13" t="s">
        <v>235</v>
      </c>
      <c r="H16" s="13">
        <v>154</v>
      </c>
      <c r="I16" s="13"/>
      <c r="J16" s="13">
        <v>16.95</v>
      </c>
      <c r="K16" s="14">
        <f t="shared" si="0"/>
        <v>110.06493506493506</v>
      </c>
      <c r="L16" s="16">
        <f t="shared" si="1"/>
        <v>89.601731601731601</v>
      </c>
      <c r="M16" s="16">
        <f t="shared" si="2"/>
        <v>81.40806293018683</v>
      </c>
    </row>
    <row r="17" spans="1:13" x14ac:dyDescent="0.25">
      <c r="A17" s="1" t="s">
        <v>11</v>
      </c>
      <c r="B17" s="11" t="s">
        <v>46</v>
      </c>
      <c r="C17" s="11">
        <v>230</v>
      </c>
      <c r="D17" s="11"/>
      <c r="E17" s="11">
        <v>27.5</v>
      </c>
      <c r="F17" s="22">
        <f t="shared" si="3"/>
        <v>119.56521739130436</v>
      </c>
      <c r="G17" s="13" t="s">
        <v>41</v>
      </c>
      <c r="H17" s="13">
        <v>250</v>
      </c>
      <c r="I17" s="13"/>
      <c r="J17" s="13">
        <v>11.6</v>
      </c>
      <c r="K17" s="14">
        <f t="shared" si="0"/>
        <v>46.4</v>
      </c>
      <c r="L17" s="16">
        <f t="shared" si="1"/>
        <v>73.165217391304367</v>
      </c>
      <c r="M17" s="16">
        <f t="shared" si="2"/>
        <v>157.68365817091458</v>
      </c>
    </row>
    <row r="18" spans="1:13" x14ac:dyDescent="0.25">
      <c r="A18" s="1" t="s">
        <v>12</v>
      </c>
      <c r="B18" s="11" t="s">
        <v>274</v>
      </c>
      <c r="C18" s="11"/>
      <c r="D18" s="11"/>
      <c r="E18" s="11"/>
      <c r="F18" s="22"/>
      <c r="G18" s="13" t="s">
        <v>76</v>
      </c>
      <c r="H18" s="13">
        <v>240</v>
      </c>
      <c r="I18" s="13"/>
      <c r="J18" s="13">
        <v>10.95</v>
      </c>
      <c r="K18" s="14">
        <f t="shared" si="0"/>
        <v>45.625</v>
      </c>
      <c r="L18" s="16"/>
      <c r="M18" s="16"/>
    </row>
    <row r="19" spans="1:13" x14ac:dyDescent="0.25">
      <c r="A19" s="1" t="s">
        <v>13</v>
      </c>
      <c r="B19" s="11" t="s">
        <v>236</v>
      </c>
      <c r="C19" s="11">
        <v>250</v>
      </c>
      <c r="D19" s="11"/>
      <c r="E19" s="11">
        <v>34.950000000000003</v>
      </c>
      <c r="F19" s="22">
        <f t="shared" si="3"/>
        <v>139.80000000000001</v>
      </c>
      <c r="G19" s="13" t="s">
        <v>78</v>
      </c>
      <c r="H19" s="13">
        <v>500</v>
      </c>
      <c r="I19" s="13"/>
      <c r="J19" s="13">
        <v>10.5</v>
      </c>
      <c r="K19" s="14">
        <f t="shared" si="0"/>
        <v>21</v>
      </c>
      <c r="L19" s="16">
        <f t="shared" si="1"/>
        <v>118.80000000000001</v>
      </c>
      <c r="M19" s="16">
        <f t="shared" si="2"/>
        <v>565.71428571428578</v>
      </c>
    </row>
    <row r="20" spans="1:13" x14ac:dyDescent="0.25">
      <c r="A20" s="1" t="s">
        <v>14</v>
      </c>
      <c r="B20" s="11" t="s">
        <v>41</v>
      </c>
      <c r="C20" s="11">
        <v>400</v>
      </c>
      <c r="D20" s="11"/>
      <c r="E20" s="11">
        <v>34.950000000000003</v>
      </c>
      <c r="F20" s="22">
        <f t="shared" si="3"/>
        <v>87.375000000000014</v>
      </c>
      <c r="G20" s="13" t="s">
        <v>214</v>
      </c>
      <c r="H20" s="13">
        <v>750</v>
      </c>
      <c r="I20" s="13"/>
      <c r="J20" s="13">
        <v>22</v>
      </c>
      <c r="K20" s="14">
        <f t="shared" si="0"/>
        <v>29.333333333333332</v>
      </c>
      <c r="L20" s="16">
        <f t="shared" si="1"/>
        <v>58.041666666666686</v>
      </c>
      <c r="M20" s="16">
        <f t="shared" si="2"/>
        <v>197.86931818181824</v>
      </c>
    </row>
    <row r="21" spans="1:13" x14ac:dyDescent="0.25">
      <c r="A21" s="1" t="s">
        <v>15</v>
      </c>
      <c r="B21" s="11" t="s">
        <v>46</v>
      </c>
      <c r="C21" s="11">
        <v>22</v>
      </c>
      <c r="D21" s="11"/>
      <c r="E21" s="11">
        <v>6.95</v>
      </c>
      <c r="F21" s="22">
        <f t="shared" si="3"/>
        <v>315.90909090909093</v>
      </c>
      <c r="G21" s="13" t="s">
        <v>75</v>
      </c>
      <c r="H21" s="13">
        <v>105</v>
      </c>
      <c r="I21" s="13"/>
      <c r="J21" s="13">
        <v>19.95</v>
      </c>
      <c r="K21" s="14">
        <f t="shared" si="0"/>
        <v>190</v>
      </c>
      <c r="L21" s="16">
        <f t="shared" si="1"/>
        <v>125.90909090909093</v>
      </c>
      <c r="M21" s="16">
        <f t="shared" si="2"/>
        <v>66.267942583732079</v>
      </c>
    </row>
    <row r="22" spans="1:13" x14ac:dyDescent="0.25">
      <c r="A22" s="1" t="s">
        <v>16</v>
      </c>
      <c r="B22" s="11" t="s">
        <v>274</v>
      </c>
      <c r="C22" s="11"/>
      <c r="D22" s="11"/>
      <c r="E22" s="11"/>
      <c r="F22" s="22"/>
      <c r="G22" s="13" t="s">
        <v>54</v>
      </c>
      <c r="H22" s="13">
        <v>200</v>
      </c>
      <c r="I22" s="13"/>
      <c r="J22" s="13">
        <v>21.95</v>
      </c>
      <c r="K22" s="14">
        <f t="shared" si="0"/>
        <v>109.75</v>
      </c>
      <c r="L22" s="16"/>
      <c r="M22" s="16"/>
    </row>
    <row r="23" spans="1:13" x14ac:dyDescent="0.25">
      <c r="A23" s="2" t="s">
        <v>17</v>
      </c>
      <c r="B23" s="11" t="s">
        <v>237</v>
      </c>
      <c r="C23" s="11">
        <v>400</v>
      </c>
      <c r="D23" s="11"/>
      <c r="E23" s="11">
        <v>26.95</v>
      </c>
      <c r="F23" s="22">
        <f t="shared" si="3"/>
        <v>67.375</v>
      </c>
      <c r="G23" s="13" t="s">
        <v>78</v>
      </c>
      <c r="H23" s="13">
        <v>500</v>
      </c>
      <c r="I23" s="13"/>
      <c r="J23" s="13">
        <v>4.75</v>
      </c>
      <c r="K23" s="14">
        <f t="shared" si="0"/>
        <v>9.5</v>
      </c>
      <c r="L23" s="16">
        <f t="shared" si="1"/>
        <v>57.875</v>
      </c>
      <c r="M23" s="16">
        <f t="shared" si="2"/>
        <v>609.21052631578948</v>
      </c>
    </row>
    <row r="24" spans="1:13" x14ac:dyDescent="0.25">
      <c r="A24" s="1" t="s">
        <v>18</v>
      </c>
      <c r="B24" s="11" t="s">
        <v>274</v>
      </c>
      <c r="C24" s="11"/>
      <c r="D24" s="11"/>
      <c r="E24" s="11"/>
      <c r="F24" s="22"/>
      <c r="G24" s="13" t="s">
        <v>76</v>
      </c>
      <c r="H24" s="13">
        <v>420</v>
      </c>
      <c r="I24" s="13"/>
      <c r="J24" s="13">
        <v>7.95</v>
      </c>
      <c r="K24" s="14">
        <f t="shared" si="0"/>
        <v>18.928571428571431</v>
      </c>
      <c r="L24" s="16"/>
      <c r="M24" s="16"/>
    </row>
    <row r="25" spans="1:13" x14ac:dyDescent="0.25">
      <c r="A25" s="1" t="s">
        <v>19</v>
      </c>
      <c r="B25" s="11" t="s">
        <v>274</v>
      </c>
      <c r="C25" s="11"/>
      <c r="D25" s="11"/>
      <c r="E25" s="11"/>
      <c r="F25" s="22"/>
      <c r="G25" s="13"/>
      <c r="H25" s="13"/>
      <c r="I25" s="13"/>
      <c r="J25" s="13"/>
      <c r="K25" s="14"/>
      <c r="L25" s="16"/>
      <c r="M25" s="16"/>
    </row>
    <row r="26" spans="1:13" x14ac:dyDescent="0.25">
      <c r="A26" s="1" t="s">
        <v>20</v>
      </c>
      <c r="B26" s="11" t="s">
        <v>274</v>
      </c>
      <c r="C26" s="11"/>
      <c r="D26" s="11"/>
      <c r="E26" s="11"/>
      <c r="F26" s="22"/>
      <c r="G26" s="13"/>
      <c r="H26" s="13"/>
      <c r="I26" s="13"/>
      <c r="J26" s="13"/>
      <c r="K26" s="14"/>
      <c r="L26" s="16"/>
      <c r="M26" s="16"/>
    </row>
    <row r="27" spans="1:13" x14ac:dyDescent="0.25">
      <c r="A27" s="1" t="s">
        <v>21</v>
      </c>
      <c r="B27" s="11" t="s">
        <v>274</v>
      </c>
      <c r="C27" s="11"/>
      <c r="D27" s="11"/>
      <c r="E27" s="11"/>
      <c r="F27" s="22"/>
      <c r="G27" s="13" t="s">
        <v>238</v>
      </c>
      <c r="H27" s="13">
        <v>500</v>
      </c>
      <c r="I27" s="13"/>
      <c r="J27" s="13">
        <v>12.5</v>
      </c>
      <c r="K27" s="14">
        <f t="shared" si="0"/>
        <v>25</v>
      </c>
      <c r="L27" s="16"/>
      <c r="M27" s="16"/>
    </row>
    <row r="28" spans="1:13" x14ac:dyDescent="0.25">
      <c r="A28" s="1" t="s">
        <v>22</v>
      </c>
      <c r="B28" s="11" t="s">
        <v>274</v>
      </c>
      <c r="C28" s="11"/>
      <c r="D28" s="11"/>
      <c r="E28" s="11"/>
      <c r="F28" s="22"/>
      <c r="G28" s="13"/>
      <c r="H28" s="13"/>
      <c r="I28" s="13"/>
      <c r="J28" s="13"/>
      <c r="K28" s="14"/>
      <c r="L28" s="16"/>
      <c r="M28" s="16"/>
    </row>
    <row r="29" spans="1:13" x14ac:dyDescent="0.25">
      <c r="A29" s="1" t="s">
        <v>23</v>
      </c>
      <c r="B29" s="11" t="s">
        <v>274</v>
      </c>
      <c r="C29" s="11"/>
      <c r="D29" s="11"/>
      <c r="E29" s="11"/>
      <c r="F29" s="22"/>
      <c r="G29" s="13" t="s">
        <v>167</v>
      </c>
      <c r="H29" s="13">
        <v>175</v>
      </c>
      <c r="I29" s="13"/>
      <c r="J29" s="13">
        <v>20.95</v>
      </c>
      <c r="K29" s="14">
        <f t="shared" si="0"/>
        <v>119.71428571428571</v>
      </c>
      <c r="L29" s="16"/>
      <c r="M29" s="16"/>
    </row>
    <row r="30" spans="1:13" x14ac:dyDescent="0.25">
      <c r="A30" s="1" t="s">
        <v>24</v>
      </c>
      <c r="B30" s="11" t="s">
        <v>274</v>
      </c>
      <c r="C30" s="11"/>
      <c r="D30" s="11"/>
      <c r="E30" s="11"/>
      <c r="F30" s="22"/>
      <c r="G30" s="13" t="s">
        <v>239</v>
      </c>
      <c r="H30" s="13">
        <v>100</v>
      </c>
      <c r="I30" s="13">
        <v>10</v>
      </c>
      <c r="J30" s="13">
        <v>8.9499999999999993</v>
      </c>
      <c r="K30" s="14">
        <f t="shared" si="0"/>
        <v>89.5</v>
      </c>
      <c r="L30" s="16"/>
      <c r="M30" s="16"/>
    </row>
    <row r="31" spans="1:13" x14ac:dyDescent="0.25">
      <c r="A31" s="1" t="s">
        <v>25</v>
      </c>
      <c r="B31" s="11" t="s">
        <v>274</v>
      </c>
      <c r="C31" s="11"/>
      <c r="D31" s="11"/>
      <c r="E31" s="11"/>
      <c r="F31" s="22"/>
      <c r="G31" s="13"/>
      <c r="H31" s="13"/>
      <c r="I31" s="13"/>
      <c r="J31" s="13"/>
      <c r="K31" s="14"/>
      <c r="L31" s="16"/>
      <c r="M31" s="16"/>
    </row>
    <row r="32" spans="1:13" x14ac:dyDescent="0.25">
      <c r="A32" s="1" t="s">
        <v>26</v>
      </c>
      <c r="B32" s="11" t="s">
        <v>274</v>
      </c>
      <c r="C32" s="11"/>
      <c r="D32" s="11"/>
      <c r="E32" s="11"/>
      <c r="F32" s="22"/>
      <c r="G32" s="13" t="s">
        <v>54</v>
      </c>
      <c r="H32" s="13">
        <v>220</v>
      </c>
      <c r="I32" s="13"/>
      <c r="J32" s="13">
        <v>17.95</v>
      </c>
      <c r="K32" s="14">
        <f t="shared" si="0"/>
        <v>81.590909090909093</v>
      </c>
      <c r="L32" s="16"/>
      <c r="M32" s="16"/>
    </row>
    <row r="33" spans="1:13" x14ac:dyDescent="0.25">
      <c r="A33" s="1" t="s">
        <v>27</v>
      </c>
      <c r="B33" s="11" t="s">
        <v>274</v>
      </c>
      <c r="C33" s="11"/>
      <c r="D33" s="11"/>
      <c r="E33" s="11"/>
      <c r="F33" s="22"/>
      <c r="G33" s="13"/>
      <c r="H33" s="13"/>
      <c r="I33" s="13"/>
      <c r="J33" s="13"/>
      <c r="K33" s="14"/>
      <c r="L33" s="16"/>
      <c r="M33" s="16"/>
    </row>
  </sheetData>
  <sheetProtection algorithmName="SHA-512" hashValue="LOHbimdLbhras2k7uS2DkXPPQvHFjjwD74a1F69/KTBTmh4YvGqfA8I6fdeg+03VI/g1GSNQPrgl36K6JHm+zQ==" saltValue="7uDj0cmUEyIKnbdqK7iGnQ==" spinCount="100000" sheet="1" objects="1" scenarios="1"/>
  <mergeCells count="16"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J4"/>
    <mergeCell ref="A1:D1"/>
    <mergeCell ref="A2:D2"/>
    <mergeCell ref="A3:D3"/>
    <mergeCell ref="A4:A6"/>
    <mergeCell ref="B4:E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E1" sqref="E1:E3"/>
    </sheetView>
  </sheetViews>
  <sheetFormatPr defaultRowHeight="15" x14ac:dyDescent="0.25"/>
  <cols>
    <col min="1" max="1" width="16.140625" bestFit="1" customWidth="1"/>
    <col min="2" max="2" width="26.85546875" bestFit="1" customWidth="1"/>
    <col min="5" max="5" width="10.28515625" bestFit="1" customWidth="1"/>
    <col min="7" max="7" width="26.42578125" bestFit="1" customWidth="1"/>
    <col min="12" max="12" width="12.5703125" bestFit="1" customWidth="1"/>
  </cols>
  <sheetData>
    <row r="1" spans="1:13" x14ac:dyDescent="0.25">
      <c r="A1" s="210" t="s">
        <v>366</v>
      </c>
      <c r="B1" s="210"/>
      <c r="C1" s="210"/>
      <c r="D1" s="210"/>
      <c r="E1" s="52"/>
      <c r="G1" s="4"/>
      <c r="H1" s="4"/>
      <c r="I1" s="4"/>
    </row>
    <row r="2" spans="1:13" x14ac:dyDescent="0.25">
      <c r="A2" s="210"/>
      <c r="B2" s="210"/>
      <c r="C2" s="210"/>
      <c r="D2" s="210"/>
      <c r="G2" s="4"/>
      <c r="H2" s="4"/>
      <c r="I2" s="4"/>
    </row>
    <row r="3" spans="1:13" x14ac:dyDescent="0.25">
      <c r="A3" s="211"/>
      <c r="B3" s="211"/>
      <c r="C3" s="211"/>
      <c r="D3" s="211"/>
      <c r="G3" s="4"/>
      <c r="H3" s="4"/>
      <c r="I3" s="4"/>
    </row>
    <row r="4" spans="1:13" x14ac:dyDescent="0.25">
      <c r="A4" s="202" t="s">
        <v>30</v>
      </c>
      <c r="B4" s="171" t="s">
        <v>31</v>
      </c>
      <c r="C4" s="172"/>
      <c r="D4" s="172"/>
      <c r="E4" s="205"/>
      <c r="F4" s="17"/>
      <c r="G4" s="198" t="s">
        <v>32</v>
      </c>
      <c r="H4" s="199"/>
      <c r="I4" s="199"/>
      <c r="J4" s="208"/>
      <c r="K4" s="53"/>
      <c r="L4" s="191" t="s">
        <v>33</v>
      </c>
      <c r="M4" s="191" t="s">
        <v>34</v>
      </c>
    </row>
    <row r="5" spans="1:13" x14ac:dyDescent="0.25">
      <c r="A5" s="203"/>
      <c r="B5" s="179" t="s">
        <v>35</v>
      </c>
      <c r="C5" s="171" t="s">
        <v>36</v>
      </c>
      <c r="D5" s="205"/>
      <c r="E5" s="179" t="s">
        <v>37</v>
      </c>
      <c r="F5" s="181" t="s">
        <v>38</v>
      </c>
      <c r="G5" s="183" t="s">
        <v>35</v>
      </c>
      <c r="H5" s="198" t="s">
        <v>36</v>
      </c>
      <c r="I5" s="208"/>
      <c r="J5" s="186" t="s">
        <v>37</v>
      </c>
      <c r="K5" s="186" t="s">
        <v>38</v>
      </c>
      <c r="L5" s="192"/>
      <c r="M5" s="192"/>
    </row>
    <row r="6" spans="1:13" ht="30" x14ac:dyDescent="0.25">
      <c r="A6" s="204"/>
      <c r="B6" s="206"/>
      <c r="C6" s="8" t="s">
        <v>39</v>
      </c>
      <c r="D6" s="8" t="s">
        <v>40</v>
      </c>
      <c r="E6" s="206"/>
      <c r="F6" s="182"/>
      <c r="G6" s="207"/>
      <c r="H6" s="19" t="s">
        <v>39</v>
      </c>
      <c r="I6" s="10" t="s">
        <v>40</v>
      </c>
      <c r="J6" s="209"/>
      <c r="K6" s="209"/>
      <c r="L6" s="193"/>
      <c r="M6" s="193"/>
    </row>
    <row r="7" spans="1:13" x14ac:dyDescent="0.25">
      <c r="A7" s="1" t="s">
        <v>1</v>
      </c>
      <c r="B7" s="11" t="s">
        <v>46</v>
      </c>
      <c r="C7" s="11">
        <v>300</v>
      </c>
      <c r="D7" s="11"/>
      <c r="E7" s="11">
        <v>34.950000000000003</v>
      </c>
      <c r="F7" s="22">
        <f>E7/C7*1000</f>
        <v>116.5</v>
      </c>
      <c r="G7" s="13" t="s">
        <v>70</v>
      </c>
      <c r="H7" s="13">
        <v>470</v>
      </c>
      <c r="I7" s="13"/>
      <c r="J7" s="13">
        <v>16.95</v>
      </c>
      <c r="K7" s="14">
        <f>J7/H7*1000</f>
        <v>36.063829787234042</v>
      </c>
      <c r="L7" s="16">
        <f>SUM(F7-K7)</f>
        <v>80.436170212765958</v>
      </c>
      <c r="M7" s="16">
        <f>(F7-K7)/K7*100</f>
        <v>223.03834808259589</v>
      </c>
    </row>
    <row r="8" spans="1:13" x14ac:dyDescent="0.25">
      <c r="A8" s="1" t="s">
        <v>2</v>
      </c>
      <c r="B8" s="11" t="s">
        <v>272</v>
      </c>
      <c r="C8" s="11">
        <v>200</v>
      </c>
      <c r="D8" s="11"/>
      <c r="E8" s="11">
        <v>29.95</v>
      </c>
      <c r="F8" s="22">
        <f t="shared" ref="F8:F31" si="0">E8/C8*1000</f>
        <v>149.75</v>
      </c>
      <c r="G8" s="13" t="s">
        <v>271</v>
      </c>
      <c r="H8" s="13">
        <v>350</v>
      </c>
      <c r="I8" s="13"/>
      <c r="J8" s="13">
        <v>21.95</v>
      </c>
      <c r="K8" s="14">
        <f t="shared" ref="K8:K33" si="1">J8/H8*1000</f>
        <v>62.714285714285708</v>
      </c>
      <c r="L8" s="16">
        <f t="shared" ref="L8:L31" si="2">SUM(F8-K8)</f>
        <v>87.035714285714292</v>
      </c>
      <c r="M8" s="16">
        <f t="shared" ref="M8:M31" si="3">(F8-K8)/K8*100</f>
        <v>138.78132118451026</v>
      </c>
    </row>
    <row r="9" spans="1:13" x14ac:dyDescent="0.25">
      <c r="A9" s="1" t="s">
        <v>3</v>
      </c>
      <c r="B9" s="11" t="s">
        <v>274</v>
      </c>
      <c r="C9" s="11"/>
      <c r="D9" s="11"/>
      <c r="E9" s="11"/>
      <c r="F9" s="22"/>
      <c r="G9" s="13" t="s">
        <v>273</v>
      </c>
      <c r="H9" s="13">
        <v>425</v>
      </c>
      <c r="I9" s="13"/>
      <c r="J9" s="13">
        <v>13.95</v>
      </c>
      <c r="K9" s="14">
        <f t="shared" si="1"/>
        <v>32.823529411764703</v>
      </c>
      <c r="L9" s="16"/>
      <c r="M9" s="16"/>
    </row>
    <row r="10" spans="1:13" x14ac:dyDescent="0.25">
      <c r="A10" s="1" t="s">
        <v>4</v>
      </c>
      <c r="B10" s="11" t="s">
        <v>275</v>
      </c>
      <c r="C10" s="11">
        <v>375</v>
      </c>
      <c r="D10" s="11"/>
      <c r="E10" s="11">
        <v>24.95</v>
      </c>
      <c r="F10" s="22">
        <f t="shared" si="0"/>
        <v>66.533333333333331</v>
      </c>
      <c r="G10" s="13" t="s">
        <v>276</v>
      </c>
      <c r="H10" s="13">
        <v>1000</v>
      </c>
      <c r="I10" s="13"/>
      <c r="J10" s="13">
        <v>50</v>
      </c>
      <c r="K10" s="14">
        <f t="shared" si="1"/>
        <v>50</v>
      </c>
      <c r="L10" s="16">
        <f t="shared" si="2"/>
        <v>16.533333333333331</v>
      </c>
      <c r="M10" s="16">
        <f t="shared" si="3"/>
        <v>33.066666666666663</v>
      </c>
    </row>
    <row r="11" spans="1:13" x14ac:dyDescent="0.25">
      <c r="A11" s="1" t="s">
        <v>5</v>
      </c>
      <c r="B11" s="11" t="s">
        <v>277</v>
      </c>
      <c r="C11" s="11">
        <v>400</v>
      </c>
      <c r="D11" s="11"/>
      <c r="E11" s="11">
        <v>32.950000000000003</v>
      </c>
      <c r="F11" s="22">
        <f t="shared" si="0"/>
        <v>82.375</v>
      </c>
      <c r="G11" s="13" t="s">
        <v>278</v>
      </c>
      <c r="H11" s="13">
        <v>800</v>
      </c>
      <c r="I11" s="13"/>
      <c r="J11" s="13">
        <v>19.95</v>
      </c>
      <c r="K11" s="14">
        <f t="shared" si="1"/>
        <v>24.937499999999996</v>
      </c>
      <c r="L11" s="16">
        <f t="shared" si="2"/>
        <v>57.4375</v>
      </c>
      <c r="M11" s="16">
        <f t="shared" si="3"/>
        <v>230.32581453634089</v>
      </c>
    </row>
    <row r="12" spans="1:13" x14ac:dyDescent="0.25">
      <c r="A12" s="1" t="s">
        <v>6</v>
      </c>
      <c r="B12" s="11" t="s">
        <v>279</v>
      </c>
      <c r="C12" s="11">
        <v>300</v>
      </c>
      <c r="D12" s="11"/>
      <c r="E12" s="11">
        <v>36.950000000000003</v>
      </c>
      <c r="F12" s="22">
        <f t="shared" si="0"/>
        <v>123.16666666666667</v>
      </c>
      <c r="G12" s="13" t="s">
        <v>280</v>
      </c>
      <c r="H12" s="13">
        <v>300</v>
      </c>
      <c r="I12" s="13"/>
      <c r="J12" s="13">
        <v>26.95</v>
      </c>
      <c r="K12" s="14">
        <f t="shared" si="1"/>
        <v>89.833333333333329</v>
      </c>
      <c r="L12" s="16">
        <f t="shared" si="2"/>
        <v>33.333333333333343</v>
      </c>
      <c r="M12" s="16">
        <f t="shared" si="3"/>
        <v>37.105751391465688</v>
      </c>
    </row>
    <row r="13" spans="1:13" x14ac:dyDescent="0.25">
      <c r="A13" s="1" t="s">
        <v>62</v>
      </c>
      <c r="B13" s="11" t="s">
        <v>281</v>
      </c>
      <c r="C13" s="11">
        <v>300</v>
      </c>
      <c r="D13" s="11"/>
      <c r="E13" s="11">
        <v>32.950000000000003</v>
      </c>
      <c r="F13" s="22">
        <f t="shared" si="0"/>
        <v>109.83333333333334</v>
      </c>
      <c r="G13" s="13" t="s">
        <v>282</v>
      </c>
      <c r="H13" s="13">
        <v>750</v>
      </c>
      <c r="I13" s="13"/>
      <c r="J13" s="13">
        <v>16.95</v>
      </c>
      <c r="K13" s="14">
        <f t="shared" si="1"/>
        <v>22.599999999999998</v>
      </c>
      <c r="L13" s="16">
        <f t="shared" si="2"/>
        <v>87.233333333333348</v>
      </c>
      <c r="M13" s="16">
        <f t="shared" si="3"/>
        <v>385.98820058997057</v>
      </c>
    </row>
    <row r="14" spans="1:13" x14ac:dyDescent="0.25">
      <c r="A14" s="1" t="s">
        <v>8</v>
      </c>
      <c r="B14" s="11" t="s">
        <v>86</v>
      </c>
      <c r="C14" s="11">
        <v>750</v>
      </c>
      <c r="D14" s="11"/>
      <c r="E14" s="11">
        <v>29.95</v>
      </c>
      <c r="F14" s="22">
        <f t="shared" si="0"/>
        <v>39.933333333333337</v>
      </c>
      <c r="G14" s="13" t="s">
        <v>86</v>
      </c>
      <c r="H14" s="13">
        <v>1000</v>
      </c>
      <c r="I14" s="13"/>
      <c r="J14" s="13">
        <v>16</v>
      </c>
      <c r="K14" s="14">
        <f t="shared" si="1"/>
        <v>16</v>
      </c>
      <c r="L14" s="16">
        <f t="shared" si="2"/>
        <v>23.933333333333337</v>
      </c>
      <c r="M14" s="16">
        <f t="shared" si="3"/>
        <v>149.58333333333337</v>
      </c>
    </row>
    <row r="15" spans="1:13" x14ac:dyDescent="0.25">
      <c r="A15" s="1" t="s">
        <v>9</v>
      </c>
      <c r="B15" s="11" t="s">
        <v>297</v>
      </c>
      <c r="C15" s="11">
        <f>SUM(4*65)</f>
        <v>260</v>
      </c>
      <c r="D15" s="11"/>
      <c r="E15" s="11">
        <v>35.950000000000003</v>
      </c>
      <c r="F15" s="22">
        <f t="shared" si="0"/>
        <v>138.26923076923077</v>
      </c>
      <c r="G15" s="13" t="s">
        <v>298</v>
      </c>
      <c r="H15" s="13">
        <v>300</v>
      </c>
      <c r="I15" s="13"/>
      <c r="J15" s="13">
        <v>14.95</v>
      </c>
      <c r="K15" s="14">
        <f t="shared" si="1"/>
        <v>49.833333333333336</v>
      </c>
      <c r="L15" s="16">
        <f t="shared" si="2"/>
        <v>88.435897435897431</v>
      </c>
      <c r="M15" s="16">
        <f t="shared" si="3"/>
        <v>177.46333933624902</v>
      </c>
    </row>
    <row r="16" spans="1:13" x14ac:dyDescent="0.25">
      <c r="A16" s="1" t="s">
        <v>10</v>
      </c>
      <c r="B16" s="11" t="s">
        <v>285</v>
      </c>
      <c r="C16" s="11">
        <v>150</v>
      </c>
      <c r="D16" s="11"/>
      <c r="E16" s="11">
        <v>26.95</v>
      </c>
      <c r="F16" s="22">
        <f t="shared" si="0"/>
        <v>179.66666666666666</v>
      </c>
      <c r="G16" s="13" t="s">
        <v>284</v>
      </c>
      <c r="H16" s="13">
        <v>400</v>
      </c>
      <c r="I16" s="13"/>
      <c r="J16" s="13">
        <v>17.95</v>
      </c>
      <c r="K16" s="14">
        <f t="shared" si="1"/>
        <v>44.875</v>
      </c>
      <c r="L16" s="16">
        <f t="shared" si="2"/>
        <v>134.79166666666666</v>
      </c>
      <c r="M16" s="16">
        <f t="shared" si="3"/>
        <v>300.37140204271122</v>
      </c>
    </row>
    <row r="17" spans="1:13" x14ac:dyDescent="0.25">
      <c r="A17" s="1" t="s">
        <v>11</v>
      </c>
      <c r="B17" s="11" t="s">
        <v>75</v>
      </c>
      <c r="C17" s="11">
        <v>275</v>
      </c>
      <c r="D17" s="11"/>
      <c r="E17" s="11">
        <v>36.950000000000003</v>
      </c>
      <c r="F17" s="22">
        <f t="shared" si="0"/>
        <v>134.36363636363637</v>
      </c>
      <c r="G17" s="13" t="s">
        <v>75</v>
      </c>
      <c r="H17" s="13">
        <v>275</v>
      </c>
      <c r="I17" s="13"/>
      <c r="J17" s="13">
        <v>16.95</v>
      </c>
      <c r="K17" s="14">
        <f t="shared" si="1"/>
        <v>61.636363636363633</v>
      </c>
      <c r="L17" s="16">
        <f t="shared" si="2"/>
        <v>72.727272727272748</v>
      </c>
      <c r="M17" s="16">
        <f t="shared" si="3"/>
        <v>117.99410029498529</v>
      </c>
    </row>
    <row r="18" spans="1:13" x14ac:dyDescent="0.25">
      <c r="A18" s="1" t="s">
        <v>12</v>
      </c>
      <c r="B18" s="11" t="s">
        <v>274</v>
      </c>
      <c r="C18" s="11"/>
      <c r="D18" s="11"/>
      <c r="E18" s="11"/>
      <c r="F18" s="22"/>
      <c r="G18" s="13" t="s">
        <v>167</v>
      </c>
      <c r="H18" s="13">
        <v>250</v>
      </c>
      <c r="I18" s="13"/>
      <c r="J18" s="14">
        <v>23.95</v>
      </c>
      <c r="K18" s="14">
        <f t="shared" si="1"/>
        <v>95.8</v>
      </c>
      <c r="L18" s="16"/>
      <c r="M18" s="16"/>
    </row>
    <row r="19" spans="1:13" x14ac:dyDescent="0.25">
      <c r="A19" s="1" t="s">
        <v>13</v>
      </c>
      <c r="B19" s="11" t="s">
        <v>41</v>
      </c>
      <c r="C19" s="11">
        <v>250</v>
      </c>
      <c r="D19" s="11"/>
      <c r="E19" s="11">
        <v>32.950000000000003</v>
      </c>
      <c r="F19" s="22">
        <f t="shared" si="0"/>
        <v>131.80000000000001</v>
      </c>
      <c r="G19" s="13" t="s">
        <v>165</v>
      </c>
      <c r="H19" s="13">
        <v>250</v>
      </c>
      <c r="I19" s="13"/>
      <c r="J19" s="13">
        <v>16.95</v>
      </c>
      <c r="K19" s="14">
        <f t="shared" si="1"/>
        <v>67.8</v>
      </c>
      <c r="L19" s="16">
        <f t="shared" si="2"/>
        <v>64.000000000000014</v>
      </c>
      <c r="M19" s="16">
        <f t="shared" si="3"/>
        <v>94.395280235988224</v>
      </c>
    </row>
    <row r="20" spans="1:13" x14ac:dyDescent="0.25">
      <c r="A20" s="1" t="s">
        <v>14</v>
      </c>
      <c r="B20" s="11" t="s">
        <v>287</v>
      </c>
      <c r="C20" s="11">
        <v>400</v>
      </c>
      <c r="D20" s="11"/>
      <c r="E20" s="11">
        <v>24.95</v>
      </c>
      <c r="F20" s="22">
        <f t="shared" si="0"/>
        <v>62.375</v>
      </c>
      <c r="G20" s="13" t="s">
        <v>288</v>
      </c>
      <c r="H20" s="13">
        <v>530</v>
      </c>
      <c r="I20" s="13"/>
      <c r="J20" s="13">
        <v>24.95</v>
      </c>
      <c r="K20" s="14">
        <f t="shared" si="1"/>
        <v>47.075471698113205</v>
      </c>
      <c r="L20" s="16">
        <f t="shared" si="2"/>
        <v>15.299528301886795</v>
      </c>
      <c r="M20" s="16">
        <f t="shared" si="3"/>
        <v>32.500000000000007</v>
      </c>
    </row>
    <row r="21" spans="1:13" x14ac:dyDescent="0.25">
      <c r="A21" s="1" t="s">
        <v>15</v>
      </c>
      <c r="B21" s="11" t="s">
        <v>46</v>
      </c>
      <c r="C21" s="11">
        <v>22</v>
      </c>
      <c r="D21" s="11"/>
      <c r="E21" s="11">
        <v>9.9499999999999993</v>
      </c>
      <c r="F21" s="22">
        <f t="shared" si="0"/>
        <v>452.2727272727272</v>
      </c>
      <c r="G21" s="13" t="s">
        <v>167</v>
      </c>
      <c r="H21" s="13">
        <v>100</v>
      </c>
      <c r="I21" s="13"/>
      <c r="J21" s="13">
        <v>20.95</v>
      </c>
      <c r="K21" s="14">
        <f t="shared" si="1"/>
        <v>209.5</v>
      </c>
      <c r="L21" s="16">
        <f t="shared" si="2"/>
        <v>242.7727272727272</v>
      </c>
      <c r="M21" s="16">
        <f t="shared" si="3"/>
        <v>115.881970058581</v>
      </c>
    </row>
    <row r="22" spans="1:13" x14ac:dyDescent="0.25">
      <c r="A22" s="1" t="s">
        <v>16</v>
      </c>
      <c r="B22" s="11" t="s">
        <v>274</v>
      </c>
      <c r="C22" s="11"/>
      <c r="D22" s="11"/>
      <c r="E22" s="11"/>
      <c r="F22" s="22"/>
      <c r="G22" s="13" t="s">
        <v>289</v>
      </c>
      <c r="H22" s="13">
        <v>300</v>
      </c>
      <c r="I22" s="13"/>
      <c r="J22" s="13">
        <v>14.95</v>
      </c>
      <c r="K22" s="14">
        <f t="shared" si="1"/>
        <v>49.833333333333336</v>
      </c>
      <c r="L22" s="16"/>
      <c r="M22" s="16"/>
    </row>
    <row r="23" spans="1:13" x14ac:dyDescent="0.25">
      <c r="A23" s="2" t="s">
        <v>17</v>
      </c>
      <c r="B23" s="11" t="s">
        <v>290</v>
      </c>
      <c r="C23" s="11">
        <v>500</v>
      </c>
      <c r="D23" s="11"/>
      <c r="E23" s="11">
        <v>26.95</v>
      </c>
      <c r="F23" s="22">
        <f t="shared" si="0"/>
        <v>53.9</v>
      </c>
      <c r="G23" s="13" t="s">
        <v>128</v>
      </c>
      <c r="H23" s="13">
        <v>1000</v>
      </c>
      <c r="I23" s="13"/>
      <c r="J23" s="13">
        <v>7.9</v>
      </c>
      <c r="K23" s="14">
        <f t="shared" si="1"/>
        <v>7.9</v>
      </c>
      <c r="L23" s="16">
        <f t="shared" si="2"/>
        <v>46</v>
      </c>
      <c r="M23" s="16">
        <f t="shared" si="3"/>
        <v>582.27848101265818</v>
      </c>
    </row>
    <row r="24" spans="1:13" x14ac:dyDescent="0.25">
      <c r="A24" s="1" t="s">
        <v>18</v>
      </c>
      <c r="B24" s="11" t="s">
        <v>274</v>
      </c>
      <c r="C24" s="11"/>
      <c r="D24" s="11"/>
      <c r="E24" s="11"/>
      <c r="F24" s="22"/>
      <c r="G24" s="13" t="s">
        <v>128</v>
      </c>
      <c r="H24" s="13">
        <v>400</v>
      </c>
      <c r="I24" s="13"/>
      <c r="J24" s="13">
        <v>5.95</v>
      </c>
      <c r="K24" s="14">
        <f t="shared" si="1"/>
        <v>14.875000000000002</v>
      </c>
      <c r="L24" s="16"/>
      <c r="M24" s="16"/>
    </row>
    <row r="25" spans="1:13" x14ac:dyDescent="0.25">
      <c r="A25" s="1" t="s">
        <v>19</v>
      </c>
      <c r="B25" s="11" t="s">
        <v>291</v>
      </c>
      <c r="C25" s="11">
        <v>300</v>
      </c>
      <c r="D25" s="11"/>
      <c r="E25" s="11">
        <v>42.95</v>
      </c>
      <c r="F25" s="22">
        <f t="shared" si="0"/>
        <v>143.16666666666666</v>
      </c>
      <c r="G25" s="13" t="s">
        <v>292</v>
      </c>
      <c r="H25" s="13">
        <v>620</v>
      </c>
      <c r="I25" s="13"/>
      <c r="J25" s="13">
        <v>45.95</v>
      </c>
      <c r="K25" s="14">
        <f t="shared" si="1"/>
        <v>74.112903225806448</v>
      </c>
      <c r="L25" s="16">
        <f t="shared" si="2"/>
        <v>69.053763440860209</v>
      </c>
      <c r="M25" s="16">
        <f t="shared" si="3"/>
        <v>93.173739571998553</v>
      </c>
    </row>
    <row r="26" spans="1:13" x14ac:dyDescent="0.25">
      <c r="A26" s="1" t="s">
        <v>20</v>
      </c>
      <c r="B26" s="11" t="s">
        <v>294</v>
      </c>
      <c r="C26" s="11">
        <v>150</v>
      </c>
      <c r="D26" s="11"/>
      <c r="E26" s="11">
        <v>24.95</v>
      </c>
      <c r="F26" s="22">
        <f t="shared" si="0"/>
        <v>166.33333333333334</v>
      </c>
      <c r="G26" s="13" t="s">
        <v>293</v>
      </c>
      <c r="H26" s="13">
        <v>360</v>
      </c>
      <c r="I26" s="13"/>
      <c r="J26" s="13">
        <v>21.95</v>
      </c>
      <c r="K26" s="14">
        <f t="shared" si="1"/>
        <v>60.972222222222221</v>
      </c>
      <c r="L26" s="16">
        <f t="shared" si="2"/>
        <v>105.36111111111111</v>
      </c>
      <c r="M26" s="16">
        <f t="shared" si="3"/>
        <v>172.80182232346243</v>
      </c>
    </row>
    <row r="27" spans="1:13" x14ac:dyDescent="0.25">
      <c r="A27" s="1" t="s">
        <v>21</v>
      </c>
      <c r="B27" s="11" t="s">
        <v>291</v>
      </c>
      <c r="C27" s="11">
        <v>300</v>
      </c>
      <c r="D27" s="11"/>
      <c r="E27" s="11">
        <v>29.76</v>
      </c>
      <c r="F27" s="22">
        <f t="shared" si="0"/>
        <v>99.200000000000017</v>
      </c>
      <c r="G27" s="13" t="s">
        <v>295</v>
      </c>
      <c r="H27" s="13">
        <v>450</v>
      </c>
      <c r="I27" s="13"/>
      <c r="J27" s="13">
        <v>24.95</v>
      </c>
      <c r="K27" s="14">
        <f t="shared" si="1"/>
        <v>55.444444444444443</v>
      </c>
      <c r="L27" s="16">
        <f t="shared" si="2"/>
        <v>43.755555555555574</v>
      </c>
      <c r="M27" s="16">
        <f t="shared" si="3"/>
        <v>78.917835671342715</v>
      </c>
    </row>
    <row r="28" spans="1:13" x14ac:dyDescent="0.25">
      <c r="A28" s="1" t="s">
        <v>22</v>
      </c>
      <c r="B28" s="11" t="s">
        <v>274</v>
      </c>
      <c r="C28" s="11"/>
      <c r="D28" s="11"/>
      <c r="E28" s="11"/>
      <c r="F28" s="22"/>
      <c r="G28" s="13" t="s">
        <v>296</v>
      </c>
      <c r="H28" s="13">
        <v>400</v>
      </c>
      <c r="I28" s="13"/>
      <c r="J28" s="13">
        <v>22</v>
      </c>
      <c r="K28" s="14">
        <f t="shared" si="1"/>
        <v>55</v>
      </c>
      <c r="L28" s="16"/>
      <c r="M28" s="16"/>
    </row>
    <row r="29" spans="1:13" x14ac:dyDescent="0.25">
      <c r="A29" s="1" t="s">
        <v>23</v>
      </c>
      <c r="B29" s="11" t="s">
        <v>283</v>
      </c>
      <c r="C29" s="11">
        <v>150</v>
      </c>
      <c r="D29" s="11"/>
      <c r="E29" s="11">
        <v>26.95</v>
      </c>
      <c r="F29" s="22">
        <f t="shared" si="0"/>
        <v>179.66666666666666</v>
      </c>
      <c r="G29" s="13" t="s">
        <v>286</v>
      </c>
      <c r="H29" s="13">
        <v>175</v>
      </c>
      <c r="I29" s="13"/>
      <c r="J29" s="13">
        <v>24.95</v>
      </c>
      <c r="K29" s="14">
        <f t="shared" si="1"/>
        <v>142.57142857142858</v>
      </c>
      <c r="L29" s="16">
        <f t="shared" si="2"/>
        <v>37.095238095238074</v>
      </c>
      <c r="M29" s="16">
        <f t="shared" si="3"/>
        <v>26.018704074816284</v>
      </c>
    </row>
    <row r="30" spans="1:13" x14ac:dyDescent="0.25">
      <c r="A30" s="1" t="s">
        <v>24</v>
      </c>
      <c r="B30" s="11" t="s">
        <v>274</v>
      </c>
      <c r="C30" s="11"/>
      <c r="D30" s="11"/>
      <c r="E30" s="11"/>
      <c r="F30" s="22"/>
      <c r="G30" s="13" t="s">
        <v>128</v>
      </c>
      <c r="H30" s="13">
        <v>110</v>
      </c>
      <c r="I30" s="13"/>
      <c r="J30" s="13">
        <v>7.93</v>
      </c>
      <c r="K30" s="14">
        <f t="shared" si="1"/>
        <v>72.090909090909093</v>
      </c>
      <c r="L30" s="16"/>
      <c r="M30" s="16"/>
    </row>
    <row r="31" spans="1:13" x14ac:dyDescent="0.25">
      <c r="A31" s="1" t="s">
        <v>25</v>
      </c>
      <c r="B31" s="11" t="s">
        <v>291</v>
      </c>
      <c r="C31" s="11">
        <v>160</v>
      </c>
      <c r="D31" s="11"/>
      <c r="E31" s="11">
        <v>35</v>
      </c>
      <c r="F31" s="22">
        <f t="shared" si="0"/>
        <v>218.75</v>
      </c>
      <c r="G31" s="13" t="s">
        <v>299</v>
      </c>
      <c r="H31" s="13">
        <v>371</v>
      </c>
      <c r="I31" s="13"/>
      <c r="J31" s="13">
        <v>19.95</v>
      </c>
      <c r="K31" s="14">
        <f t="shared" si="1"/>
        <v>53.773584905660371</v>
      </c>
      <c r="L31" s="16">
        <f t="shared" si="2"/>
        <v>164.97641509433964</v>
      </c>
      <c r="M31" s="16">
        <f t="shared" si="3"/>
        <v>306.79824561403512</v>
      </c>
    </row>
    <row r="32" spans="1:13" x14ac:dyDescent="0.25">
      <c r="A32" s="1" t="s">
        <v>26</v>
      </c>
      <c r="B32" s="11" t="s">
        <v>274</v>
      </c>
      <c r="C32" s="11"/>
      <c r="D32" s="11"/>
      <c r="E32" s="11"/>
      <c r="F32" s="22"/>
      <c r="G32" s="13" t="s">
        <v>300</v>
      </c>
      <c r="H32" s="13">
        <v>200</v>
      </c>
      <c r="I32" s="13"/>
      <c r="J32" s="13">
        <v>17.95</v>
      </c>
      <c r="K32" s="14">
        <f t="shared" si="1"/>
        <v>89.75</v>
      </c>
      <c r="L32" s="16"/>
      <c r="M32" s="16"/>
    </row>
    <row r="33" spans="1:13" x14ac:dyDescent="0.25">
      <c r="A33" s="1" t="s">
        <v>27</v>
      </c>
      <c r="B33" s="11" t="s">
        <v>274</v>
      </c>
      <c r="C33" s="11"/>
      <c r="D33" s="11"/>
      <c r="E33" s="11"/>
      <c r="F33" s="22"/>
      <c r="G33" s="13" t="s">
        <v>138</v>
      </c>
      <c r="H33" s="13">
        <v>125</v>
      </c>
      <c r="I33" s="13"/>
      <c r="J33" s="13">
        <v>12.95</v>
      </c>
      <c r="K33" s="14">
        <f t="shared" si="1"/>
        <v>103.6</v>
      </c>
      <c r="L33" s="16"/>
      <c r="M33" s="16"/>
    </row>
  </sheetData>
  <sheetProtection algorithmName="SHA-512" hashValue="GAOAFoDUTC10BAfal6shNi1ld2/+vAkSqpSxFYZmNihfkPZdhlkDfN2+9LArFHsco6HLj792UJ/7hCXN41IUMw==" saltValue="Rrwg/r9FK6Kp9uLcO/vbcw==" spinCount="100000" sheet="1" objects="1" scenarios="1"/>
  <mergeCells count="16">
    <mergeCell ref="A1:D1"/>
    <mergeCell ref="A2:D2"/>
    <mergeCell ref="A3:D3"/>
    <mergeCell ref="A4:A6"/>
    <mergeCell ref="B4:E4"/>
    <mergeCell ref="K5:K6"/>
    <mergeCell ref="G4:J4"/>
    <mergeCell ref="L4:L6"/>
    <mergeCell ref="M4:M6"/>
    <mergeCell ref="B5:B6"/>
    <mergeCell ref="C5:D5"/>
    <mergeCell ref="E5:E6"/>
    <mergeCell ref="F5:F6"/>
    <mergeCell ref="G5:G6"/>
    <mergeCell ref="H5:I5"/>
    <mergeCell ref="J5:J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E1" sqref="E1:E3"/>
    </sheetView>
  </sheetViews>
  <sheetFormatPr defaultRowHeight="15" x14ac:dyDescent="0.25"/>
  <cols>
    <col min="1" max="1" width="16.140625" bestFit="1" customWidth="1"/>
    <col min="2" max="2" width="24.85546875" bestFit="1" customWidth="1"/>
    <col min="5" max="5" width="12.140625" customWidth="1"/>
    <col min="7" max="7" width="26.42578125" bestFit="1" customWidth="1"/>
  </cols>
  <sheetData>
    <row r="1" spans="1:13" x14ac:dyDescent="0.25">
      <c r="A1" s="137" t="s">
        <v>367</v>
      </c>
      <c r="B1" s="137"/>
      <c r="C1" s="137"/>
      <c r="D1" s="137"/>
      <c r="E1" s="87"/>
      <c r="G1" s="4"/>
      <c r="H1" s="4"/>
      <c r="I1" s="4"/>
    </row>
    <row r="2" spans="1:13" x14ac:dyDescent="0.25">
      <c r="A2" s="137"/>
      <c r="B2" s="137"/>
      <c r="C2" s="137"/>
      <c r="D2" s="137"/>
      <c r="G2" s="4"/>
      <c r="H2" s="4"/>
      <c r="I2" s="4"/>
    </row>
    <row r="3" spans="1:13" x14ac:dyDescent="0.25">
      <c r="A3" s="139"/>
      <c r="B3" s="139"/>
      <c r="C3" s="139"/>
      <c r="D3" s="139"/>
      <c r="G3" s="4"/>
      <c r="H3" s="4"/>
      <c r="I3" s="4"/>
    </row>
    <row r="4" spans="1:13" x14ac:dyDescent="0.25">
      <c r="A4" s="202" t="s">
        <v>30</v>
      </c>
      <c r="B4" s="171" t="s">
        <v>31</v>
      </c>
      <c r="C4" s="172"/>
      <c r="D4" s="172"/>
      <c r="E4" s="205"/>
      <c r="F4" s="17"/>
      <c r="G4" s="198" t="s">
        <v>32</v>
      </c>
      <c r="H4" s="199"/>
      <c r="I4" s="199"/>
      <c r="J4" s="208"/>
      <c r="K4" s="53"/>
      <c r="L4" s="191" t="s">
        <v>33</v>
      </c>
      <c r="M4" s="191" t="s">
        <v>34</v>
      </c>
    </row>
    <row r="5" spans="1:13" x14ac:dyDescent="0.25">
      <c r="A5" s="203"/>
      <c r="B5" s="179" t="s">
        <v>35</v>
      </c>
      <c r="C5" s="171" t="s">
        <v>36</v>
      </c>
      <c r="D5" s="205"/>
      <c r="E5" s="179" t="s">
        <v>37</v>
      </c>
      <c r="F5" s="181" t="s">
        <v>38</v>
      </c>
      <c r="G5" s="183" t="s">
        <v>35</v>
      </c>
      <c r="H5" s="198" t="s">
        <v>36</v>
      </c>
      <c r="I5" s="208"/>
      <c r="J5" s="186" t="s">
        <v>37</v>
      </c>
      <c r="K5" s="186" t="s">
        <v>38</v>
      </c>
      <c r="L5" s="192"/>
      <c r="M5" s="192"/>
    </row>
    <row r="6" spans="1:13" ht="30" x14ac:dyDescent="0.25">
      <c r="A6" s="204"/>
      <c r="B6" s="206"/>
      <c r="C6" s="8" t="s">
        <v>39</v>
      </c>
      <c r="D6" s="8" t="s">
        <v>40</v>
      </c>
      <c r="E6" s="206"/>
      <c r="F6" s="182"/>
      <c r="G6" s="207"/>
      <c r="H6" s="19" t="s">
        <v>39</v>
      </c>
      <c r="I6" s="10" t="s">
        <v>40</v>
      </c>
      <c r="J6" s="209"/>
      <c r="K6" s="209"/>
      <c r="L6" s="193"/>
      <c r="M6" s="193"/>
    </row>
    <row r="7" spans="1:13" x14ac:dyDescent="0.25">
      <c r="A7" s="1" t="s">
        <v>1</v>
      </c>
      <c r="B7" s="11" t="s">
        <v>302</v>
      </c>
      <c r="C7" s="11">
        <v>200</v>
      </c>
      <c r="D7" s="11"/>
      <c r="E7" s="11">
        <v>28.95</v>
      </c>
      <c r="F7" s="22">
        <f>E7/C7*1000</f>
        <v>144.75</v>
      </c>
      <c r="G7" s="13" t="s">
        <v>301</v>
      </c>
      <c r="H7" s="13">
        <v>560</v>
      </c>
      <c r="I7" s="13">
        <v>8</v>
      </c>
      <c r="J7" s="13">
        <v>12.5</v>
      </c>
      <c r="K7" s="14">
        <f>J7/H7*1000</f>
        <v>22.321428571428573</v>
      </c>
      <c r="L7" s="16">
        <f>SUM(F7-K7)</f>
        <v>122.42857142857143</v>
      </c>
      <c r="M7" s="16">
        <f>(F7-K7)/K7*100</f>
        <v>548.48</v>
      </c>
    </row>
    <row r="8" spans="1:13" x14ac:dyDescent="0.25">
      <c r="A8" s="1" t="s">
        <v>2</v>
      </c>
      <c r="B8" s="11" t="s">
        <v>302</v>
      </c>
      <c r="C8" s="11">
        <v>200</v>
      </c>
      <c r="D8" s="11"/>
      <c r="E8" s="11">
        <v>28.95</v>
      </c>
      <c r="F8" s="22">
        <f t="shared" ref="F8:F29" si="0">E8/C8*1000</f>
        <v>144.75</v>
      </c>
      <c r="G8" s="13" t="s">
        <v>76</v>
      </c>
      <c r="H8" s="13">
        <v>300</v>
      </c>
      <c r="I8" s="13">
        <v>4</v>
      </c>
      <c r="J8" s="13">
        <v>12.5</v>
      </c>
      <c r="K8" s="14">
        <f t="shared" ref="K8:K33" si="1">J8/H8*1000</f>
        <v>41.666666666666664</v>
      </c>
      <c r="L8" s="16">
        <f t="shared" ref="L8:L29" si="2">SUM(F8-K8)</f>
        <v>103.08333333333334</v>
      </c>
      <c r="M8" s="16">
        <f t="shared" ref="M8:M29" si="3">(F8-K8)/K8*100</f>
        <v>247.40000000000003</v>
      </c>
    </row>
    <row r="9" spans="1:13" x14ac:dyDescent="0.25">
      <c r="A9" s="1" t="s">
        <v>3</v>
      </c>
      <c r="B9" s="11" t="s">
        <v>274</v>
      </c>
      <c r="C9" s="11"/>
      <c r="D9" s="11"/>
      <c r="E9" s="11"/>
      <c r="F9" s="22"/>
      <c r="G9" s="13" t="s">
        <v>303</v>
      </c>
      <c r="H9" s="13">
        <v>270</v>
      </c>
      <c r="I9" s="13"/>
      <c r="J9" s="13">
        <v>15.25</v>
      </c>
      <c r="K9" s="14">
        <f t="shared" si="1"/>
        <v>56.481481481481481</v>
      </c>
      <c r="L9" s="16"/>
      <c r="M9" s="16"/>
    </row>
    <row r="10" spans="1:13" x14ac:dyDescent="0.25">
      <c r="A10" s="1" t="s">
        <v>4</v>
      </c>
      <c r="B10" s="11" t="s">
        <v>41</v>
      </c>
      <c r="C10" s="11">
        <v>375</v>
      </c>
      <c r="D10" s="11"/>
      <c r="E10" s="11">
        <v>26.25</v>
      </c>
      <c r="F10" s="22">
        <f t="shared" si="0"/>
        <v>70</v>
      </c>
      <c r="G10" s="13" t="s">
        <v>304</v>
      </c>
      <c r="H10" s="13">
        <v>500</v>
      </c>
      <c r="I10" s="13"/>
      <c r="J10" s="13">
        <v>25</v>
      </c>
      <c r="K10" s="14">
        <f t="shared" si="1"/>
        <v>50</v>
      </c>
      <c r="L10" s="16">
        <f t="shared" si="2"/>
        <v>20</v>
      </c>
      <c r="M10" s="16">
        <f t="shared" si="3"/>
        <v>40</v>
      </c>
    </row>
    <row r="11" spans="1:13" x14ac:dyDescent="0.25">
      <c r="A11" s="1" t="s">
        <v>5</v>
      </c>
      <c r="B11" s="11" t="s">
        <v>305</v>
      </c>
      <c r="C11" s="11">
        <v>240</v>
      </c>
      <c r="D11" s="11"/>
      <c r="E11" s="11">
        <v>38.75</v>
      </c>
      <c r="F11" s="22">
        <f t="shared" si="0"/>
        <v>161.45833333333334</v>
      </c>
      <c r="G11" s="13" t="s">
        <v>306</v>
      </c>
      <c r="H11" s="13">
        <v>900</v>
      </c>
      <c r="I11" s="13"/>
      <c r="J11" s="13">
        <v>21.95</v>
      </c>
      <c r="K11" s="14">
        <f t="shared" si="1"/>
        <v>24.388888888888886</v>
      </c>
      <c r="L11" s="16">
        <f t="shared" si="2"/>
        <v>137.06944444444446</v>
      </c>
      <c r="M11" s="16">
        <f t="shared" si="3"/>
        <v>562.01594533029629</v>
      </c>
    </row>
    <row r="12" spans="1:13" x14ac:dyDescent="0.25">
      <c r="A12" s="1" t="s">
        <v>6</v>
      </c>
      <c r="B12" s="11" t="s">
        <v>307</v>
      </c>
      <c r="C12" s="11">
        <v>150</v>
      </c>
      <c r="D12" s="11"/>
      <c r="E12" s="11">
        <v>28.95</v>
      </c>
      <c r="F12" s="22">
        <f t="shared" si="0"/>
        <v>193</v>
      </c>
      <c r="G12" s="13" t="s">
        <v>308</v>
      </c>
      <c r="H12" s="13">
        <v>250</v>
      </c>
      <c r="I12" s="13"/>
      <c r="J12" s="13">
        <v>11.5</v>
      </c>
      <c r="K12" s="14">
        <f t="shared" si="1"/>
        <v>46</v>
      </c>
      <c r="L12" s="16">
        <f t="shared" si="2"/>
        <v>147</v>
      </c>
      <c r="M12" s="16">
        <f t="shared" si="3"/>
        <v>319.56521739130437</v>
      </c>
    </row>
    <row r="13" spans="1:13" x14ac:dyDescent="0.25">
      <c r="A13" s="1" t="s">
        <v>62</v>
      </c>
      <c r="B13" s="11" t="s">
        <v>309</v>
      </c>
      <c r="C13" s="11">
        <v>250</v>
      </c>
      <c r="D13" s="11"/>
      <c r="E13" s="11">
        <v>29.75</v>
      </c>
      <c r="F13" s="22">
        <f t="shared" si="0"/>
        <v>119</v>
      </c>
      <c r="G13" s="13" t="s">
        <v>310</v>
      </c>
      <c r="H13" s="13">
        <v>1000</v>
      </c>
      <c r="I13" s="13"/>
      <c r="J13" s="13">
        <v>15.95</v>
      </c>
      <c r="K13" s="14">
        <f t="shared" si="1"/>
        <v>15.95</v>
      </c>
      <c r="L13" s="16">
        <f t="shared" si="2"/>
        <v>103.05</v>
      </c>
      <c r="M13" s="16">
        <f t="shared" si="3"/>
        <v>646.08150470219437</v>
      </c>
    </row>
    <row r="14" spans="1:13" x14ac:dyDescent="0.25">
      <c r="A14" s="1" t="s">
        <v>8</v>
      </c>
      <c r="B14" s="11" t="s">
        <v>41</v>
      </c>
      <c r="C14" s="11">
        <v>700</v>
      </c>
      <c r="D14" s="11"/>
      <c r="E14" s="11">
        <v>28.95</v>
      </c>
      <c r="F14" s="22">
        <f t="shared" si="0"/>
        <v>41.357142857142854</v>
      </c>
      <c r="G14" s="13" t="s">
        <v>87</v>
      </c>
      <c r="H14" s="13">
        <v>700</v>
      </c>
      <c r="I14" s="13"/>
      <c r="J14" s="13">
        <v>16.95</v>
      </c>
      <c r="K14" s="14">
        <f t="shared" si="1"/>
        <v>24.214285714285712</v>
      </c>
      <c r="L14" s="16">
        <f t="shared" si="2"/>
        <v>17.142857142857142</v>
      </c>
      <c r="M14" s="16">
        <f t="shared" si="3"/>
        <v>70.796460176991161</v>
      </c>
    </row>
    <row r="15" spans="1:13" x14ac:dyDescent="0.25">
      <c r="A15" s="1" t="s">
        <v>9</v>
      </c>
      <c r="B15" s="11" t="s">
        <v>312</v>
      </c>
      <c r="C15" s="11">
        <v>400</v>
      </c>
      <c r="D15" s="11"/>
      <c r="E15" s="11">
        <v>46.95</v>
      </c>
      <c r="F15" s="22">
        <f t="shared" si="0"/>
        <v>117.375</v>
      </c>
      <c r="G15" s="13" t="s">
        <v>311</v>
      </c>
      <c r="H15" s="13">
        <v>350</v>
      </c>
      <c r="I15" s="13"/>
      <c r="J15" s="13">
        <v>20.95</v>
      </c>
      <c r="K15" s="14">
        <f t="shared" si="1"/>
        <v>59.857142857142854</v>
      </c>
      <c r="L15" s="16">
        <f t="shared" si="2"/>
        <v>57.517857142857146</v>
      </c>
      <c r="M15" s="16">
        <f t="shared" si="3"/>
        <v>96.091885441527452</v>
      </c>
    </row>
    <row r="16" spans="1:13" x14ac:dyDescent="0.25">
      <c r="A16" s="1" t="s">
        <v>10</v>
      </c>
      <c r="B16" s="11" t="s">
        <v>313</v>
      </c>
      <c r="C16" s="11">
        <v>210</v>
      </c>
      <c r="D16" s="11"/>
      <c r="E16" s="11">
        <v>31.95</v>
      </c>
      <c r="F16" s="22">
        <f t="shared" si="0"/>
        <v>152.14285714285714</v>
      </c>
      <c r="G16" s="13" t="s">
        <v>314</v>
      </c>
      <c r="H16" s="13">
        <v>300</v>
      </c>
      <c r="I16" s="13"/>
      <c r="J16" s="13">
        <v>25.95</v>
      </c>
      <c r="K16" s="14">
        <f t="shared" si="1"/>
        <v>86.5</v>
      </c>
      <c r="L16" s="16">
        <f t="shared" si="2"/>
        <v>65.642857142857139</v>
      </c>
      <c r="M16" s="16">
        <f t="shared" si="3"/>
        <v>75.887696118909986</v>
      </c>
    </row>
    <row r="17" spans="1:13" x14ac:dyDescent="0.25">
      <c r="A17" s="1" t="s">
        <v>11</v>
      </c>
      <c r="B17" s="11" t="s">
        <v>75</v>
      </c>
      <c r="C17" s="11">
        <v>275</v>
      </c>
      <c r="D17" s="11"/>
      <c r="E17" s="11">
        <v>35.75</v>
      </c>
      <c r="F17" s="22">
        <f t="shared" si="0"/>
        <v>130</v>
      </c>
      <c r="G17" s="13" t="s">
        <v>317</v>
      </c>
      <c r="H17" s="13">
        <v>275</v>
      </c>
      <c r="I17" s="13"/>
      <c r="J17" s="13">
        <v>17.5</v>
      </c>
      <c r="K17" s="14">
        <f t="shared" si="1"/>
        <v>63.636363636363633</v>
      </c>
      <c r="L17" s="16">
        <f t="shared" si="2"/>
        <v>66.363636363636374</v>
      </c>
      <c r="M17" s="16">
        <f t="shared" si="3"/>
        <v>104.28571428571432</v>
      </c>
    </row>
    <row r="18" spans="1:13" x14ac:dyDescent="0.25">
      <c r="A18" s="1" t="s">
        <v>12</v>
      </c>
      <c r="B18" s="11" t="s">
        <v>50</v>
      </c>
      <c r="C18" s="11">
        <v>240</v>
      </c>
      <c r="D18" s="11"/>
      <c r="E18" s="11">
        <v>21.95</v>
      </c>
      <c r="F18" s="22">
        <f t="shared" si="0"/>
        <v>91.458333333333343</v>
      </c>
      <c r="G18" s="13" t="s">
        <v>315</v>
      </c>
      <c r="H18" s="13">
        <v>250</v>
      </c>
      <c r="I18" s="13"/>
      <c r="J18" s="13">
        <v>24.5</v>
      </c>
      <c r="K18" s="14">
        <v>23.95</v>
      </c>
      <c r="L18" s="16">
        <f t="shared" si="2"/>
        <v>67.50833333333334</v>
      </c>
      <c r="M18" s="16">
        <f t="shared" si="3"/>
        <v>281.87195546276968</v>
      </c>
    </row>
    <row r="19" spans="1:13" x14ac:dyDescent="0.25">
      <c r="A19" s="1" t="s">
        <v>13</v>
      </c>
      <c r="B19" s="11" t="s">
        <v>46</v>
      </c>
      <c r="C19" s="11">
        <v>500</v>
      </c>
      <c r="D19" s="11"/>
      <c r="E19" s="11">
        <v>25</v>
      </c>
      <c r="F19" s="22">
        <f t="shared" si="0"/>
        <v>50</v>
      </c>
      <c r="G19" s="13" t="s">
        <v>76</v>
      </c>
      <c r="H19" s="13">
        <v>500</v>
      </c>
      <c r="I19" s="13"/>
      <c r="J19" s="13">
        <v>16.5</v>
      </c>
      <c r="K19" s="14">
        <f t="shared" si="1"/>
        <v>33</v>
      </c>
      <c r="L19" s="16">
        <f t="shared" si="2"/>
        <v>17</v>
      </c>
      <c r="M19" s="16">
        <f t="shared" si="3"/>
        <v>51.515151515151516</v>
      </c>
    </row>
    <row r="20" spans="1:13" x14ac:dyDescent="0.25">
      <c r="A20" s="1" t="s">
        <v>14</v>
      </c>
      <c r="B20" s="11" t="s">
        <v>319</v>
      </c>
      <c r="C20" s="11">
        <v>300</v>
      </c>
      <c r="D20" s="11"/>
      <c r="E20" s="11">
        <v>35.950000000000003</v>
      </c>
      <c r="F20" s="22">
        <f t="shared" si="0"/>
        <v>119.83333333333334</v>
      </c>
      <c r="G20" s="13" t="s">
        <v>318</v>
      </c>
      <c r="H20" s="13">
        <v>1000</v>
      </c>
      <c r="I20" s="13"/>
      <c r="J20" s="13">
        <v>27.5</v>
      </c>
      <c r="K20" s="14">
        <f t="shared" si="1"/>
        <v>27.5</v>
      </c>
      <c r="L20" s="16">
        <f t="shared" si="2"/>
        <v>92.333333333333343</v>
      </c>
      <c r="M20" s="16">
        <f t="shared" si="3"/>
        <v>335.75757575757581</v>
      </c>
    </row>
    <row r="21" spans="1:13" x14ac:dyDescent="0.25">
      <c r="A21" s="1" t="s">
        <v>15</v>
      </c>
      <c r="B21" s="11" t="s">
        <v>320</v>
      </c>
      <c r="C21" s="11">
        <v>22</v>
      </c>
      <c r="D21" s="11">
        <v>1</v>
      </c>
      <c r="E21" s="11">
        <v>6.95</v>
      </c>
      <c r="F21" s="22">
        <f t="shared" si="0"/>
        <v>315.90909090909093</v>
      </c>
      <c r="G21" s="13" t="s">
        <v>321</v>
      </c>
      <c r="H21" s="13">
        <v>126</v>
      </c>
      <c r="I21" s="13">
        <v>4</v>
      </c>
      <c r="J21" s="13">
        <v>12.5</v>
      </c>
      <c r="K21" s="14">
        <f t="shared" si="1"/>
        <v>99.206349206349202</v>
      </c>
      <c r="L21" s="16">
        <f t="shared" si="2"/>
        <v>216.70274170274172</v>
      </c>
      <c r="M21" s="16">
        <f t="shared" si="3"/>
        <v>218.43636363636367</v>
      </c>
    </row>
    <row r="22" spans="1:13" x14ac:dyDescent="0.25">
      <c r="A22" s="1" t="s">
        <v>16</v>
      </c>
      <c r="B22" s="11" t="s">
        <v>274</v>
      </c>
      <c r="C22" s="11"/>
      <c r="D22" s="11"/>
      <c r="E22" s="11"/>
      <c r="F22" s="22"/>
      <c r="G22" s="13" t="s">
        <v>322</v>
      </c>
      <c r="H22" s="13">
        <v>200</v>
      </c>
      <c r="I22" s="13"/>
      <c r="J22" s="13">
        <v>21.95</v>
      </c>
      <c r="K22" s="14">
        <f t="shared" si="1"/>
        <v>109.75</v>
      </c>
      <c r="L22" s="16"/>
      <c r="M22" s="16"/>
    </row>
    <row r="23" spans="1:13" x14ac:dyDescent="0.25">
      <c r="A23" s="2" t="s">
        <v>17</v>
      </c>
      <c r="B23" s="11" t="s">
        <v>323</v>
      </c>
      <c r="C23" s="11">
        <v>250</v>
      </c>
      <c r="D23" s="11"/>
      <c r="E23" s="11">
        <v>14.5</v>
      </c>
      <c r="F23" s="22">
        <f t="shared" si="0"/>
        <v>58</v>
      </c>
      <c r="G23" s="13" t="s">
        <v>324</v>
      </c>
      <c r="H23" s="13">
        <v>500</v>
      </c>
      <c r="I23" s="13"/>
      <c r="J23" s="13">
        <v>18</v>
      </c>
      <c r="K23" s="14">
        <f t="shared" si="1"/>
        <v>36</v>
      </c>
      <c r="L23" s="16">
        <f t="shared" si="2"/>
        <v>22</v>
      </c>
      <c r="M23" s="16">
        <f t="shared" si="3"/>
        <v>61.111111111111114</v>
      </c>
    </row>
    <row r="24" spans="1:13" x14ac:dyDescent="0.25">
      <c r="A24" s="1" t="s">
        <v>18</v>
      </c>
      <c r="B24" s="11" t="s">
        <v>274</v>
      </c>
      <c r="C24" s="11"/>
      <c r="D24" s="11"/>
      <c r="E24" s="11"/>
      <c r="F24" s="22"/>
      <c r="G24" s="13" t="s">
        <v>325</v>
      </c>
      <c r="H24" s="13">
        <v>400</v>
      </c>
      <c r="I24" s="13">
        <v>5</v>
      </c>
      <c r="J24" s="13">
        <v>8.9499999999999993</v>
      </c>
      <c r="K24" s="14">
        <f t="shared" si="1"/>
        <v>22.375</v>
      </c>
      <c r="L24" s="16"/>
      <c r="M24" s="16"/>
    </row>
    <row r="25" spans="1:13" x14ac:dyDescent="0.25">
      <c r="A25" s="1" t="s">
        <v>19</v>
      </c>
      <c r="B25" s="11" t="s">
        <v>291</v>
      </c>
      <c r="C25" s="11">
        <v>300</v>
      </c>
      <c r="D25" s="11"/>
      <c r="E25" s="11">
        <v>41.95</v>
      </c>
      <c r="F25" s="22">
        <f t="shared" si="0"/>
        <v>139.83333333333334</v>
      </c>
      <c r="G25" s="13" t="s">
        <v>303</v>
      </c>
      <c r="H25" s="13">
        <v>400</v>
      </c>
      <c r="I25" s="13"/>
      <c r="J25" s="13">
        <v>13.95</v>
      </c>
      <c r="K25" s="14">
        <f t="shared" si="1"/>
        <v>34.874999999999993</v>
      </c>
      <c r="L25" s="16">
        <f t="shared" si="2"/>
        <v>104.95833333333334</v>
      </c>
      <c r="M25" s="16">
        <f t="shared" si="3"/>
        <v>300.95579450418171</v>
      </c>
    </row>
    <row r="26" spans="1:13" x14ac:dyDescent="0.25">
      <c r="A26" s="1" t="s">
        <v>20</v>
      </c>
      <c r="B26" s="11" t="s">
        <v>274</v>
      </c>
      <c r="C26" s="11"/>
      <c r="D26" s="11"/>
      <c r="E26" s="11"/>
      <c r="F26" s="22"/>
      <c r="G26" s="13" t="s">
        <v>326</v>
      </c>
      <c r="H26" s="13">
        <v>430</v>
      </c>
      <c r="I26" s="13"/>
      <c r="J26" s="13">
        <v>11.75</v>
      </c>
      <c r="K26" s="14">
        <f t="shared" si="1"/>
        <v>27.325581395348838</v>
      </c>
      <c r="L26" s="16"/>
      <c r="M26" s="16"/>
    </row>
    <row r="27" spans="1:13" x14ac:dyDescent="0.25">
      <c r="A27" s="1" t="s">
        <v>21</v>
      </c>
      <c r="B27" s="11" t="s">
        <v>291</v>
      </c>
      <c r="C27" s="11">
        <v>300</v>
      </c>
      <c r="D27" s="11"/>
      <c r="E27" s="11">
        <v>32.5</v>
      </c>
      <c r="F27" s="22">
        <f t="shared" si="0"/>
        <v>108.33333333333334</v>
      </c>
      <c r="G27" s="13" t="s">
        <v>238</v>
      </c>
      <c r="H27" s="13">
        <v>500</v>
      </c>
      <c r="I27" s="13"/>
      <c r="J27" s="13">
        <v>12.5</v>
      </c>
      <c r="K27" s="14">
        <f t="shared" si="1"/>
        <v>25</v>
      </c>
      <c r="L27" s="16">
        <f t="shared" si="2"/>
        <v>83.333333333333343</v>
      </c>
      <c r="M27" s="16">
        <f t="shared" si="3"/>
        <v>333.33333333333337</v>
      </c>
    </row>
    <row r="28" spans="1:13" x14ac:dyDescent="0.25">
      <c r="A28" s="1" t="s">
        <v>22</v>
      </c>
      <c r="B28" s="11" t="s">
        <v>274</v>
      </c>
      <c r="C28" s="11"/>
      <c r="D28" s="11"/>
      <c r="E28" s="11"/>
      <c r="F28" s="22"/>
      <c r="G28" s="13" t="s">
        <v>76</v>
      </c>
      <c r="H28" s="13">
        <v>200</v>
      </c>
      <c r="I28" s="13"/>
      <c r="J28" s="13">
        <v>12.5</v>
      </c>
      <c r="K28" s="14">
        <f t="shared" si="1"/>
        <v>62.5</v>
      </c>
      <c r="L28" s="16"/>
      <c r="M28" s="16"/>
    </row>
    <row r="29" spans="1:13" x14ac:dyDescent="0.25">
      <c r="A29" s="1" t="s">
        <v>23</v>
      </c>
      <c r="B29" s="11" t="s">
        <v>291</v>
      </c>
      <c r="C29" s="11">
        <v>200</v>
      </c>
      <c r="D29" s="11"/>
      <c r="E29" s="11">
        <v>28.95</v>
      </c>
      <c r="F29" s="22">
        <f t="shared" si="0"/>
        <v>144.75</v>
      </c>
      <c r="G29" s="13" t="s">
        <v>316</v>
      </c>
      <c r="H29" s="13">
        <v>150</v>
      </c>
      <c r="I29" s="13"/>
      <c r="J29" s="13">
        <v>10</v>
      </c>
      <c r="K29" s="14">
        <f t="shared" si="1"/>
        <v>66.666666666666671</v>
      </c>
      <c r="L29" s="16">
        <f t="shared" si="2"/>
        <v>78.083333333333329</v>
      </c>
      <c r="M29" s="16">
        <f t="shared" si="3"/>
        <v>117.12499999999999</v>
      </c>
    </row>
    <row r="30" spans="1:13" x14ac:dyDescent="0.25">
      <c r="A30" s="1" t="s">
        <v>24</v>
      </c>
      <c r="B30" s="11" t="s">
        <v>274</v>
      </c>
      <c r="C30" s="11"/>
      <c r="D30" s="11"/>
      <c r="E30" s="11"/>
      <c r="F30" s="22"/>
      <c r="G30" s="13" t="s">
        <v>327</v>
      </c>
      <c r="H30" s="13">
        <v>100</v>
      </c>
      <c r="I30" s="13"/>
      <c r="J30" s="13">
        <v>8.9499999999999993</v>
      </c>
      <c r="K30" s="14">
        <f t="shared" si="1"/>
        <v>89.5</v>
      </c>
      <c r="L30" s="16"/>
      <c r="M30" s="16"/>
    </row>
    <row r="31" spans="1:13" x14ac:dyDescent="0.25">
      <c r="A31" s="1" t="s">
        <v>25</v>
      </c>
      <c r="B31" s="11" t="s">
        <v>274</v>
      </c>
      <c r="C31" s="11"/>
      <c r="D31" s="11"/>
      <c r="E31" s="11"/>
      <c r="F31" s="22"/>
      <c r="G31" s="13" t="s">
        <v>76</v>
      </c>
      <c r="H31" s="13">
        <v>370</v>
      </c>
      <c r="I31" s="13"/>
      <c r="J31" s="13">
        <v>8.9499999999999993</v>
      </c>
      <c r="K31" s="14">
        <f t="shared" si="1"/>
        <v>24.189189189189189</v>
      </c>
      <c r="L31" s="16"/>
      <c r="M31" s="16"/>
    </row>
    <row r="32" spans="1:13" x14ac:dyDescent="0.25">
      <c r="A32" s="1" t="s">
        <v>26</v>
      </c>
      <c r="B32" s="11" t="s">
        <v>274</v>
      </c>
      <c r="C32" s="11"/>
      <c r="D32" s="11"/>
      <c r="E32" s="11"/>
      <c r="F32" s="22"/>
      <c r="G32" s="13" t="s">
        <v>303</v>
      </c>
      <c r="H32" s="13">
        <v>270</v>
      </c>
      <c r="I32" s="13"/>
      <c r="J32" s="13">
        <v>13.95</v>
      </c>
      <c r="K32" s="14">
        <f t="shared" si="1"/>
        <v>51.666666666666664</v>
      </c>
      <c r="L32" s="16"/>
      <c r="M32" s="16"/>
    </row>
    <row r="33" spans="1:13" x14ac:dyDescent="0.25">
      <c r="A33" s="1" t="s">
        <v>27</v>
      </c>
      <c r="B33" s="11" t="s">
        <v>274</v>
      </c>
      <c r="C33" s="11"/>
      <c r="D33" s="11"/>
      <c r="E33" s="11"/>
      <c r="F33" s="22"/>
      <c r="G33" s="13" t="s">
        <v>76</v>
      </c>
      <c r="H33" s="13">
        <v>110</v>
      </c>
      <c r="I33" s="13"/>
      <c r="J33" s="13">
        <v>12.25</v>
      </c>
      <c r="K33" s="14">
        <f t="shared" si="1"/>
        <v>111.36363636363636</v>
      </c>
      <c r="L33" s="16"/>
      <c r="M33" s="16"/>
    </row>
  </sheetData>
  <sheetProtection algorithmName="SHA-512" hashValue="rIo7BydzIT8KxRoIh/73PSwCufs7il+IrhEWsxDwYTlzLKJ9W7mwQbLkDeGDP+5HdmGfZ4e9p2WCwNo6X+G4WQ==" saltValue="+tPhi6PDVYMLgYuZR//Qmg==" spinCount="100000" sheet="1" objects="1" scenarios="1"/>
  <mergeCells count="13">
    <mergeCell ref="A4:A6"/>
    <mergeCell ref="B4:E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J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H23" sqref="H23"/>
    </sheetView>
  </sheetViews>
  <sheetFormatPr defaultRowHeight="15" x14ac:dyDescent="0.25"/>
  <cols>
    <col min="1" max="1" width="18" bestFit="1" customWidth="1"/>
    <col min="2" max="2" width="23.5703125" bestFit="1" customWidth="1"/>
    <col min="5" max="5" width="10.42578125" bestFit="1" customWidth="1"/>
    <col min="7" max="7" width="28.140625" bestFit="1" customWidth="1"/>
    <col min="12" max="12" width="12.85546875" bestFit="1" customWidth="1"/>
    <col min="13" max="13" width="12.7109375" bestFit="1" customWidth="1"/>
  </cols>
  <sheetData>
    <row r="1" spans="1:13" x14ac:dyDescent="0.25">
      <c r="A1" s="137" t="s">
        <v>368</v>
      </c>
      <c r="B1" s="137"/>
      <c r="C1" s="137"/>
      <c r="D1" s="137"/>
      <c r="E1" s="87"/>
      <c r="G1" s="4"/>
      <c r="H1" s="4"/>
      <c r="I1" s="4"/>
    </row>
    <row r="2" spans="1:13" x14ac:dyDescent="0.25">
      <c r="A2" s="137"/>
      <c r="B2" s="137"/>
      <c r="C2" s="137"/>
      <c r="D2" s="137"/>
      <c r="G2" s="4"/>
      <c r="H2" s="4"/>
      <c r="I2" s="4"/>
    </row>
    <row r="3" spans="1:13" x14ac:dyDescent="0.25">
      <c r="A3" s="139"/>
      <c r="B3" s="139"/>
      <c r="C3" s="139"/>
      <c r="D3" s="139"/>
      <c r="G3" s="4"/>
      <c r="H3" s="4"/>
      <c r="I3" s="4"/>
    </row>
    <row r="4" spans="1:13" x14ac:dyDescent="0.25">
      <c r="A4" s="202" t="s">
        <v>30</v>
      </c>
      <c r="B4" s="171" t="s">
        <v>31</v>
      </c>
      <c r="C4" s="172"/>
      <c r="D4" s="172"/>
      <c r="E4" s="205"/>
      <c r="F4" s="108"/>
      <c r="G4" s="198" t="s">
        <v>32</v>
      </c>
      <c r="H4" s="199"/>
      <c r="I4" s="199"/>
      <c r="J4" s="208"/>
      <c r="K4" s="53"/>
      <c r="L4" s="191" t="s">
        <v>33</v>
      </c>
      <c r="M4" s="191" t="s">
        <v>34</v>
      </c>
    </row>
    <row r="5" spans="1:13" x14ac:dyDescent="0.25">
      <c r="A5" s="203"/>
      <c r="B5" s="179" t="s">
        <v>35</v>
      </c>
      <c r="C5" s="171" t="s">
        <v>36</v>
      </c>
      <c r="D5" s="205"/>
      <c r="E5" s="179" t="s">
        <v>37</v>
      </c>
      <c r="F5" s="181" t="s">
        <v>38</v>
      </c>
      <c r="G5" s="183" t="s">
        <v>35</v>
      </c>
      <c r="H5" s="198" t="s">
        <v>36</v>
      </c>
      <c r="I5" s="208"/>
      <c r="J5" s="186" t="s">
        <v>37</v>
      </c>
      <c r="K5" s="186" t="s">
        <v>38</v>
      </c>
      <c r="L5" s="192"/>
      <c r="M5" s="192"/>
    </row>
    <row r="6" spans="1:13" ht="30" x14ac:dyDescent="0.25">
      <c r="A6" s="204"/>
      <c r="B6" s="206"/>
      <c r="C6" s="8" t="s">
        <v>39</v>
      </c>
      <c r="D6" s="8" t="s">
        <v>40</v>
      </c>
      <c r="E6" s="206"/>
      <c r="F6" s="182"/>
      <c r="G6" s="207"/>
      <c r="H6" s="110" t="s">
        <v>39</v>
      </c>
      <c r="I6" s="109" t="s">
        <v>40</v>
      </c>
      <c r="J6" s="209"/>
      <c r="K6" s="209"/>
      <c r="L6" s="193"/>
      <c r="M6" s="193"/>
    </row>
    <row r="7" spans="1:13" x14ac:dyDescent="0.25">
      <c r="A7" s="1" t="s">
        <v>1</v>
      </c>
      <c r="B7" s="11" t="s">
        <v>339</v>
      </c>
      <c r="C7" s="11">
        <v>300</v>
      </c>
      <c r="D7" s="11"/>
      <c r="E7" s="11">
        <v>56</v>
      </c>
      <c r="F7" s="22">
        <f>E7/C7*1000</f>
        <v>186.66666666666669</v>
      </c>
      <c r="G7" s="13"/>
      <c r="H7" s="13"/>
      <c r="I7" s="13"/>
      <c r="J7" s="13"/>
      <c r="K7" s="14"/>
      <c r="L7" s="16"/>
      <c r="M7" s="16"/>
    </row>
    <row r="8" spans="1:13" x14ac:dyDescent="0.25">
      <c r="A8" s="1" t="s">
        <v>2</v>
      </c>
      <c r="B8" s="11" t="s">
        <v>2</v>
      </c>
      <c r="C8" s="11">
        <v>220</v>
      </c>
      <c r="D8" s="11"/>
      <c r="E8" s="11">
        <v>32</v>
      </c>
      <c r="F8" s="22">
        <f t="shared" ref="F8:F30" si="0">E8/C8*1000</f>
        <v>145.45454545454544</v>
      </c>
      <c r="G8" s="13"/>
      <c r="H8" s="13"/>
      <c r="I8" s="13"/>
      <c r="J8" s="13"/>
      <c r="K8" s="14"/>
      <c r="L8" s="16"/>
      <c r="M8" s="16"/>
    </row>
    <row r="9" spans="1:13" x14ac:dyDescent="0.25">
      <c r="A9" s="1" t="s">
        <v>3</v>
      </c>
      <c r="B9" s="11" t="s">
        <v>3</v>
      </c>
      <c r="C9" s="11">
        <v>250</v>
      </c>
      <c r="D9" s="11"/>
      <c r="E9" s="11">
        <v>25</v>
      </c>
      <c r="F9" s="22">
        <f t="shared" si="0"/>
        <v>100</v>
      </c>
      <c r="G9" s="13"/>
      <c r="H9" s="13"/>
      <c r="I9" s="13"/>
      <c r="J9" s="13"/>
      <c r="K9" s="14"/>
      <c r="L9" s="16"/>
      <c r="M9" s="16"/>
    </row>
    <row r="10" spans="1:13" x14ac:dyDescent="0.25">
      <c r="A10" s="1" t="s">
        <v>4</v>
      </c>
      <c r="B10" s="11" t="s">
        <v>274</v>
      </c>
      <c r="C10" s="11"/>
      <c r="D10" s="11"/>
      <c r="E10" s="11"/>
      <c r="F10" s="22">
        <v>0</v>
      </c>
      <c r="G10" s="13"/>
      <c r="H10" s="13"/>
      <c r="I10" s="13"/>
      <c r="J10" s="13"/>
      <c r="K10" s="14"/>
      <c r="L10" s="16"/>
      <c r="M10" s="16"/>
    </row>
    <row r="11" spans="1:13" x14ac:dyDescent="0.25">
      <c r="A11" s="1" t="s">
        <v>5</v>
      </c>
      <c r="B11" s="11" t="s">
        <v>335</v>
      </c>
      <c r="C11" s="11">
        <v>300</v>
      </c>
      <c r="D11" s="11"/>
      <c r="E11" s="11">
        <v>37</v>
      </c>
      <c r="F11" s="22">
        <f t="shared" si="0"/>
        <v>123.33333333333334</v>
      </c>
      <c r="G11" s="13"/>
      <c r="H11" s="13"/>
      <c r="I11" s="13"/>
      <c r="J11" s="13"/>
      <c r="K11" s="14"/>
      <c r="L11" s="16"/>
      <c r="M11" s="16"/>
    </row>
    <row r="12" spans="1:13" x14ac:dyDescent="0.25">
      <c r="A12" s="1" t="s">
        <v>6</v>
      </c>
      <c r="B12" s="11" t="s">
        <v>334</v>
      </c>
      <c r="C12" s="11">
        <v>270</v>
      </c>
      <c r="D12" s="11"/>
      <c r="E12" s="11">
        <v>36</v>
      </c>
      <c r="F12" s="22">
        <f t="shared" si="0"/>
        <v>133.33333333333334</v>
      </c>
      <c r="G12" s="13"/>
      <c r="H12" s="13"/>
      <c r="I12" s="13"/>
      <c r="J12" s="13"/>
      <c r="K12" s="14"/>
      <c r="L12" s="16"/>
      <c r="M12" s="16"/>
    </row>
    <row r="13" spans="1:13" x14ac:dyDescent="0.25">
      <c r="A13" s="1" t="s">
        <v>62</v>
      </c>
      <c r="B13" s="11" t="s">
        <v>338</v>
      </c>
      <c r="C13" s="11">
        <v>310</v>
      </c>
      <c r="D13" s="11"/>
      <c r="E13" s="11">
        <v>38</v>
      </c>
      <c r="F13" s="22">
        <f t="shared" si="0"/>
        <v>122.58064516129032</v>
      </c>
      <c r="G13" s="13"/>
      <c r="H13" s="13"/>
      <c r="I13" s="13"/>
      <c r="J13" s="13"/>
      <c r="K13" s="14"/>
      <c r="L13" s="16"/>
      <c r="M13" s="16"/>
    </row>
    <row r="14" spans="1:13" x14ac:dyDescent="0.25">
      <c r="A14" s="1" t="s">
        <v>8</v>
      </c>
      <c r="B14" s="11" t="s">
        <v>274</v>
      </c>
      <c r="C14" s="11"/>
      <c r="D14" s="11"/>
      <c r="E14" s="11"/>
      <c r="F14" s="22">
        <v>0</v>
      </c>
      <c r="G14" s="13"/>
      <c r="H14" s="13"/>
      <c r="I14" s="13"/>
      <c r="J14" s="13"/>
      <c r="K14" s="14"/>
      <c r="L14" s="16"/>
      <c r="M14" s="16"/>
    </row>
    <row r="15" spans="1:13" x14ac:dyDescent="0.25">
      <c r="A15" s="1" t="s">
        <v>9</v>
      </c>
      <c r="B15" s="11" t="s">
        <v>337</v>
      </c>
      <c r="C15" s="11">
        <v>140</v>
      </c>
      <c r="D15" s="11"/>
      <c r="E15" s="11">
        <v>37</v>
      </c>
      <c r="F15" s="22">
        <f t="shared" si="0"/>
        <v>264.28571428571428</v>
      </c>
      <c r="G15" s="13"/>
      <c r="H15" s="13"/>
      <c r="I15" s="13"/>
      <c r="J15" s="13"/>
      <c r="K15" s="14"/>
      <c r="L15" s="16"/>
      <c r="M15" s="16"/>
    </row>
    <row r="16" spans="1:13" x14ac:dyDescent="0.25">
      <c r="A16" s="1" t="s">
        <v>10</v>
      </c>
      <c r="B16" s="11" t="s">
        <v>274</v>
      </c>
      <c r="C16" s="11"/>
      <c r="D16" s="11"/>
      <c r="E16" s="11"/>
      <c r="F16" s="22">
        <v>0</v>
      </c>
      <c r="G16" s="13"/>
      <c r="H16" s="13"/>
      <c r="I16" s="13"/>
      <c r="J16" s="13"/>
      <c r="K16" s="14"/>
      <c r="L16" s="16"/>
      <c r="M16" s="16"/>
    </row>
    <row r="17" spans="1:13" x14ac:dyDescent="0.25">
      <c r="A17" s="1" t="s">
        <v>11</v>
      </c>
      <c r="B17" s="11" t="s">
        <v>336</v>
      </c>
      <c r="C17" s="11">
        <v>150</v>
      </c>
      <c r="D17" s="11"/>
      <c r="E17" s="11">
        <v>35</v>
      </c>
      <c r="F17" s="22">
        <f t="shared" si="0"/>
        <v>233.33333333333334</v>
      </c>
      <c r="G17" s="13"/>
      <c r="H17" s="13"/>
      <c r="I17" s="13"/>
      <c r="J17" s="13"/>
      <c r="K17" s="14"/>
      <c r="L17" s="16"/>
      <c r="M17" s="16"/>
    </row>
    <row r="18" spans="1:13" x14ac:dyDescent="0.25">
      <c r="A18" s="1" t="s">
        <v>12</v>
      </c>
      <c r="B18" s="11" t="s">
        <v>12</v>
      </c>
      <c r="C18" s="11">
        <v>240</v>
      </c>
      <c r="D18" s="11"/>
      <c r="E18" s="11">
        <v>45</v>
      </c>
      <c r="F18" s="22">
        <f t="shared" si="0"/>
        <v>187.5</v>
      </c>
      <c r="G18" s="13"/>
      <c r="H18" s="13"/>
      <c r="I18" s="13"/>
      <c r="J18" s="13"/>
      <c r="K18" s="14"/>
      <c r="L18" s="16"/>
      <c r="M18" s="16"/>
    </row>
    <row r="19" spans="1:13" x14ac:dyDescent="0.25">
      <c r="A19" s="1" t="s">
        <v>13</v>
      </c>
      <c r="B19" s="11" t="s">
        <v>274</v>
      </c>
      <c r="C19" s="11"/>
      <c r="D19" s="11"/>
      <c r="E19" s="11"/>
      <c r="F19" s="22">
        <v>0</v>
      </c>
      <c r="G19" s="13"/>
      <c r="H19" s="13"/>
      <c r="I19" s="13"/>
      <c r="J19" s="13"/>
      <c r="K19" s="14"/>
      <c r="L19" s="16"/>
      <c r="M19" s="16"/>
    </row>
    <row r="20" spans="1:13" x14ac:dyDescent="0.25">
      <c r="A20" s="1" t="s">
        <v>14</v>
      </c>
      <c r="B20" s="11" t="s">
        <v>274</v>
      </c>
      <c r="C20" s="11"/>
      <c r="D20" s="11"/>
      <c r="E20" s="11"/>
      <c r="F20" s="22">
        <v>0</v>
      </c>
      <c r="G20" s="13"/>
      <c r="H20" s="13"/>
      <c r="I20" s="13"/>
      <c r="J20" s="13"/>
      <c r="K20" s="14"/>
      <c r="L20" s="16"/>
      <c r="M20" s="16"/>
    </row>
    <row r="21" spans="1:13" x14ac:dyDescent="0.25">
      <c r="A21" s="1" t="s">
        <v>15</v>
      </c>
      <c r="B21" s="11" t="s">
        <v>274</v>
      </c>
      <c r="C21" s="11"/>
      <c r="D21" s="11"/>
      <c r="E21" s="11"/>
      <c r="F21" s="22">
        <v>0</v>
      </c>
      <c r="G21" s="13"/>
      <c r="H21" s="13"/>
      <c r="I21" s="13"/>
      <c r="J21" s="13"/>
      <c r="K21" s="14"/>
      <c r="L21" s="16"/>
      <c r="M21" s="16"/>
    </row>
    <row r="22" spans="1:13" x14ac:dyDescent="0.25">
      <c r="A22" s="1" t="s">
        <v>16</v>
      </c>
      <c r="B22" s="11" t="s">
        <v>274</v>
      </c>
      <c r="C22" s="11"/>
      <c r="D22" s="11"/>
      <c r="E22" s="11"/>
      <c r="F22" s="22">
        <v>0</v>
      </c>
      <c r="G22" s="13"/>
      <c r="H22" s="13"/>
      <c r="I22" s="13"/>
      <c r="J22" s="13"/>
      <c r="K22" s="14"/>
      <c r="L22" s="16"/>
      <c r="M22" s="16"/>
    </row>
    <row r="23" spans="1:13" x14ac:dyDescent="0.25">
      <c r="A23" s="2" t="s">
        <v>17</v>
      </c>
      <c r="B23" s="11" t="s">
        <v>274</v>
      </c>
      <c r="C23" s="11"/>
      <c r="D23" s="11"/>
      <c r="E23" s="11"/>
      <c r="F23" s="22">
        <v>0</v>
      </c>
      <c r="G23" s="13"/>
      <c r="H23" s="13"/>
      <c r="I23" s="13"/>
      <c r="J23" s="13"/>
      <c r="K23" s="14"/>
      <c r="L23" s="16"/>
      <c r="M23" s="16"/>
    </row>
    <row r="24" spans="1:13" x14ac:dyDescent="0.25">
      <c r="A24" s="1" t="s">
        <v>18</v>
      </c>
      <c r="B24" s="11" t="s">
        <v>18</v>
      </c>
      <c r="C24" s="11">
        <v>190</v>
      </c>
      <c r="D24" s="11"/>
      <c r="E24" s="11">
        <v>32</v>
      </c>
      <c r="F24" s="22">
        <f t="shared" si="0"/>
        <v>168.42105263157893</v>
      </c>
      <c r="G24" s="13"/>
      <c r="H24" s="13"/>
      <c r="I24" s="13"/>
      <c r="J24" s="13"/>
      <c r="K24" s="14"/>
      <c r="L24" s="16"/>
      <c r="M24" s="16"/>
    </row>
    <row r="25" spans="1:13" x14ac:dyDescent="0.25">
      <c r="A25" s="1" t="s">
        <v>19</v>
      </c>
      <c r="B25" s="11" t="s">
        <v>19</v>
      </c>
      <c r="C25" s="11">
        <v>150</v>
      </c>
      <c r="D25" s="11"/>
      <c r="E25" s="11">
        <v>22</v>
      </c>
      <c r="F25" s="22">
        <f t="shared" si="0"/>
        <v>146.66666666666666</v>
      </c>
      <c r="G25" s="13"/>
      <c r="H25" s="13"/>
      <c r="I25" s="13"/>
      <c r="J25" s="13"/>
      <c r="K25" s="14"/>
      <c r="L25" s="16"/>
      <c r="M25" s="16"/>
    </row>
    <row r="26" spans="1:13" x14ac:dyDescent="0.25">
      <c r="A26" s="1" t="s">
        <v>20</v>
      </c>
      <c r="B26" s="11" t="s">
        <v>20</v>
      </c>
      <c r="C26" s="11">
        <v>200</v>
      </c>
      <c r="D26" s="11"/>
      <c r="E26" s="11">
        <v>32</v>
      </c>
      <c r="F26" s="22">
        <f t="shared" si="0"/>
        <v>160</v>
      </c>
      <c r="G26" s="13"/>
      <c r="H26" s="13"/>
      <c r="I26" s="13"/>
      <c r="J26" s="13"/>
      <c r="K26" s="14"/>
      <c r="L26" s="16"/>
      <c r="M26" s="16"/>
    </row>
    <row r="27" spans="1:13" x14ac:dyDescent="0.25">
      <c r="A27" s="1" t="s">
        <v>21</v>
      </c>
      <c r="B27" s="11" t="s">
        <v>21</v>
      </c>
      <c r="C27" s="11">
        <v>300</v>
      </c>
      <c r="D27" s="11"/>
      <c r="E27" s="11">
        <v>30</v>
      </c>
      <c r="F27" s="22">
        <f t="shared" si="0"/>
        <v>100</v>
      </c>
      <c r="G27" s="13"/>
      <c r="H27" s="13"/>
      <c r="I27" s="13"/>
      <c r="J27" s="13"/>
      <c r="K27" s="14"/>
      <c r="L27" s="16"/>
      <c r="M27" s="16"/>
    </row>
    <row r="28" spans="1:13" x14ac:dyDescent="0.25">
      <c r="A28" s="1" t="s">
        <v>22</v>
      </c>
      <c r="B28" s="11" t="s">
        <v>274</v>
      </c>
      <c r="C28" s="11"/>
      <c r="D28" s="11"/>
      <c r="E28" s="11"/>
      <c r="F28" s="22">
        <v>0</v>
      </c>
      <c r="G28" s="13"/>
      <c r="H28" s="13"/>
      <c r="I28" s="13"/>
      <c r="J28" s="13"/>
      <c r="K28" s="14"/>
      <c r="L28" s="16"/>
      <c r="M28" s="16"/>
    </row>
    <row r="29" spans="1:13" x14ac:dyDescent="0.25">
      <c r="A29" s="1" t="s">
        <v>23</v>
      </c>
      <c r="B29" s="11" t="s">
        <v>340</v>
      </c>
      <c r="C29" s="11">
        <v>150</v>
      </c>
      <c r="D29" s="11"/>
      <c r="E29" s="11">
        <v>37</v>
      </c>
      <c r="F29" s="22">
        <f t="shared" si="0"/>
        <v>246.66666666666669</v>
      </c>
      <c r="G29" s="13"/>
      <c r="H29" s="13"/>
      <c r="I29" s="13"/>
      <c r="J29" s="13"/>
      <c r="K29" s="14"/>
      <c r="L29" s="16"/>
      <c r="M29" s="16"/>
    </row>
    <row r="30" spans="1:13" x14ac:dyDescent="0.25">
      <c r="A30" s="1" t="s">
        <v>24</v>
      </c>
      <c r="B30" s="11" t="s">
        <v>24</v>
      </c>
      <c r="C30" s="11">
        <v>125</v>
      </c>
      <c r="D30" s="11"/>
      <c r="E30" s="11">
        <v>60</v>
      </c>
      <c r="F30" s="22">
        <f t="shared" si="0"/>
        <v>480</v>
      </c>
      <c r="G30" s="13"/>
      <c r="H30" s="13"/>
      <c r="I30" s="13"/>
      <c r="J30" s="13"/>
      <c r="K30" s="14"/>
      <c r="L30" s="16"/>
      <c r="M30" s="16"/>
    </row>
    <row r="31" spans="1:13" x14ac:dyDescent="0.25">
      <c r="A31" s="1" t="s">
        <v>25</v>
      </c>
      <c r="B31" s="11" t="s">
        <v>274</v>
      </c>
      <c r="C31" s="11"/>
      <c r="D31" s="11"/>
      <c r="E31" s="11"/>
      <c r="F31" s="22">
        <v>0</v>
      </c>
      <c r="G31" s="13"/>
      <c r="H31" s="13"/>
      <c r="I31" s="13"/>
      <c r="J31" s="13"/>
      <c r="K31" s="14"/>
      <c r="L31" s="16"/>
      <c r="M31" s="16"/>
    </row>
    <row r="32" spans="1:13" x14ac:dyDescent="0.25">
      <c r="A32" s="1" t="s">
        <v>26</v>
      </c>
      <c r="B32" s="11" t="s">
        <v>274</v>
      </c>
      <c r="C32" s="11"/>
      <c r="D32" s="11"/>
      <c r="E32" s="11"/>
      <c r="F32" s="22">
        <v>0</v>
      </c>
      <c r="G32" s="13"/>
      <c r="H32" s="13"/>
      <c r="I32" s="13"/>
      <c r="J32" s="13"/>
      <c r="K32" s="14"/>
      <c r="L32" s="16"/>
      <c r="M32" s="16"/>
    </row>
    <row r="33" spans="1:13" x14ac:dyDescent="0.25">
      <c r="A33" s="1" t="s">
        <v>27</v>
      </c>
      <c r="B33" s="11" t="s">
        <v>274</v>
      </c>
      <c r="C33" s="11"/>
      <c r="D33" s="11"/>
      <c r="E33" s="11"/>
      <c r="F33" s="22">
        <v>0</v>
      </c>
      <c r="G33" s="13"/>
      <c r="H33" s="13"/>
      <c r="I33" s="13"/>
      <c r="J33" s="13"/>
      <c r="K33" s="14"/>
      <c r="L33" s="16"/>
      <c r="M33" s="16"/>
    </row>
  </sheetData>
  <sheetProtection algorithmName="SHA-512" hashValue="ib7bEN1NiyL9LghO45HFgb1Timok9yWR+AargXJDrRqs6/ysTpIyMPw0J55OmMV6eskoYrS81l5SE1cAhmNe5w==" saltValue="U4+xx2xKiWnJrKNggxEewQ==" spinCount="100000" sheet="1" objects="1" scenarios="1"/>
  <mergeCells count="13">
    <mergeCell ref="A4:A6"/>
    <mergeCell ref="B4:E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O22" sqref="O22"/>
    </sheetView>
  </sheetViews>
  <sheetFormatPr defaultRowHeight="15" x14ac:dyDescent="0.25"/>
  <cols>
    <col min="1" max="1" width="20.7109375" customWidth="1"/>
    <col min="2" max="2" width="12" bestFit="1" customWidth="1"/>
    <col min="5" max="5" width="9.42578125" bestFit="1" customWidth="1"/>
  </cols>
  <sheetData>
    <row r="1" spans="1:10" x14ac:dyDescent="0.25">
      <c r="A1" s="155" t="s">
        <v>332</v>
      </c>
      <c r="B1" s="156"/>
      <c r="C1" s="147" t="s">
        <v>255</v>
      </c>
      <c r="D1" s="147"/>
      <c r="E1" s="147"/>
      <c r="F1" s="147"/>
      <c r="G1" s="147"/>
      <c r="H1" s="147"/>
      <c r="I1" s="147"/>
      <c r="J1" s="153"/>
    </row>
    <row r="2" spans="1:10" x14ac:dyDescent="0.25">
      <c r="A2" s="156"/>
      <c r="B2" s="156"/>
      <c r="C2" s="147" t="s">
        <v>256</v>
      </c>
      <c r="D2" s="147"/>
      <c r="E2" s="147" t="s">
        <v>257</v>
      </c>
      <c r="F2" s="147"/>
      <c r="G2" s="147" t="s">
        <v>265</v>
      </c>
      <c r="H2" s="147"/>
      <c r="I2" s="147" t="s">
        <v>258</v>
      </c>
      <c r="J2" s="153"/>
    </row>
    <row r="3" spans="1:10" x14ac:dyDescent="0.25">
      <c r="A3" s="69"/>
      <c r="B3" s="80" t="s">
        <v>245</v>
      </c>
      <c r="C3" s="80" t="s">
        <v>246</v>
      </c>
      <c r="D3" s="80" t="s">
        <v>245</v>
      </c>
      <c r="E3" s="122" t="s">
        <v>246</v>
      </c>
      <c r="F3" s="95" t="s">
        <v>245</v>
      </c>
      <c r="G3" s="80" t="s">
        <v>246</v>
      </c>
      <c r="H3" s="93" t="s">
        <v>245</v>
      </c>
      <c r="I3" s="80" t="s">
        <v>246</v>
      </c>
      <c r="J3" s="80" t="s">
        <v>245</v>
      </c>
    </row>
    <row r="4" spans="1:10" x14ac:dyDescent="0.25">
      <c r="A4" s="94" t="s">
        <v>0</v>
      </c>
      <c r="B4" s="70" t="s">
        <v>263</v>
      </c>
      <c r="C4" s="95" t="s">
        <v>259</v>
      </c>
      <c r="D4" s="95" t="s">
        <v>259</v>
      </c>
      <c r="E4" s="95" t="s">
        <v>260</v>
      </c>
      <c r="F4" s="95" t="s">
        <v>260</v>
      </c>
      <c r="G4" s="70" t="s">
        <v>261</v>
      </c>
      <c r="H4" s="70" t="s">
        <v>261</v>
      </c>
      <c r="I4" s="70" t="s">
        <v>262</v>
      </c>
      <c r="J4" s="70" t="s">
        <v>262</v>
      </c>
    </row>
    <row r="5" spans="1:10" x14ac:dyDescent="0.25">
      <c r="A5" s="88" t="s">
        <v>1</v>
      </c>
      <c r="B5" s="91">
        <f>'Beregning gnsn MU'!AP4</f>
        <v>97.106004773550382</v>
      </c>
      <c r="C5" s="128">
        <v>0.03</v>
      </c>
      <c r="D5" s="134">
        <f>SUM(B5*C5)</f>
        <v>2.9131801432065112</v>
      </c>
      <c r="E5" s="128">
        <v>0.03</v>
      </c>
      <c r="F5" s="135">
        <f>SUM(B5*E5)</f>
        <v>2.9131801432065112</v>
      </c>
      <c r="G5" s="128">
        <v>2.5000000000000001E-2</v>
      </c>
      <c r="H5" s="135">
        <f>SUM(B5*G5)</f>
        <v>2.4276501193387596</v>
      </c>
      <c r="I5" s="128">
        <v>2.5000000000000001E-2</v>
      </c>
      <c r="J5" s="135">
        <f>SUM(B5*I5)</f>
        <v>2.4276501193387596</v>
      </c>
    </row>
    <row r="6" spans="1:10" x14ac:dyDescent="0.25">
      <c r="A6" s="71" t="s">
        <v>2</v>
      </c>
      <c r="B6" s="92">
        <f>'Beregning gnsn MU'!AP5</f>
        <v>85.742483453729648</v>
      </c>
      <c r="C6" s="129">
        <v>8.0000000000000002E-3</v>
      </c>
      <c r="D6" s="134">
        <f t="shared" ref="D6:D27" si="0">SUM(B6*C6)</f>
        <v>0.68593986762983716</v>
      </c>
      <c r="E6" s="128">
        <v>6.0000000000000001E-3</v>
      </c>
      <c r="F6" s="135">
        <f t="shared" ref="F6:F27" si="1">SUM(B6*E6)</f>
        <v>0.51445490072237787</v>
      </c>
      <c r="G6" s="129">
        <v>2E-3</v>
      </c>
      <c r="H6" s="135">
        <f t="shared" ref="H6:H27" si="2">SUM(B6*G6)</f>
        <v>0.17148496690745929</v>
      </c>
      <c r="I6" s="129">
        <v>2E-3</v>
      </c>
      <c r="J6" s="135">
        <f t="shared" ref="J6:J27" si="3">SUM(B6*I6)</f>
        <v>0.17148496690745929</v>
      </c>
    </row>
    <row r="7" spans="1:10" x14ac:dyDescent="0.25">
      <c r="A7" s="71" t="s">
        <v>4</v>
      </c>
      <c r="B7" s="92">
        <f>'Beregning gnsn MU'!AP7</f>
        <v>32.351073717948715</v>
      </c>
      <c r="C7" s="129">
        <v>3.7000000000000002E-3</v>
      </c>
      <c r="D7" s="134">
        <f t="shared" si="0"/>
        <v>0.11969897275641025</v>
      </c>
      <c r="E7" s="128">
        <v>3.7000000000000002E-3</v>
      </c>
      <c r="F7" s="135">
        <f t="shared" si="1"/>
        <v>0.11969897275641025</v>
      </c>
      <c r="G7" s="129">
        <v>3.7000000000000002E-3</v>
      </c>
      <c r="H7" s="135">
        <f t="shared" si="2"/>
        <v>0.11969897275641025</v>
      </c>
      <c r="I7" s="129">
        <v>2E-3</v>
      </c>
      <c r="J7" s="135">
        <f t="shared" si="3"/>
        <v>6.4702147435897431E-2</v>
      </c>
    </row>
    <row r="8" spans="1:10" x14ac:dyDescent="0.25">
      <c r="A8" s="71" t="s">
        <v>5</v>
      </c>
      <c r="B8" s="92">
        <f>'Beregning gnsn MU'!AP8</f>
        <v>91.176345645095651</v>
      </c>
      <c r="C8" s="129">
        <v>0.05</v>
      </c>
      <c r="D8" s="134">
        <f t="shared" si="0"/>
        <v>4.5588172822547826</v>
      </c>
      <c r="E8" s="128">
        <v>4.2999999999999997E-2</v>
      </c>
      <c r="F8" s="135">
        <f t="shared" si="1"/>
        <v>3.9205828627391126</v>
      </c>
      <c r="G8" s="129">
        <v>0.04</v>
      </c>
      <c r="H8" s="135">
        <f t="shared" si="2"/>
        <v>3.6470538258038263</v>
      </c>
      <c r="I8" s="129">
        <v>0.04</v>
      </c>
      <c r="J8" s="135">
        <f t="shared" si="3"/>
        <v>3.6470538258038263</v>
      </c>
    </row>
    <row r="9" spans="1:10" x14ac:dyDescent="0.25">
      <c r="A9" s="71" t="s">
        <v>6</v>
      </c>
      <c r="B9" s="92">
        <f>'Beregning gnsn MU'!AP9</f>
        <v>127.21945447409735</v>
      </c>
      <c r="C9" s="129">
        <v>6.6E-3</v>
      </c>
      <c r="D9" s="134">
        <f t="shared" si="0"/>
        <v>0.83964839952904247</v>
      </c>
      <c r="E9" s="128">
        <v>1.0999999999999999E-2</v>
      </c>
      <c r="F9" s="135">
        <f t="shared" si="1"/>
        <v>1.3994139992150707</v>
      </c>
      <c r="G9" s="129">
        <v>5.0000000000000001E-3</v>
      </c>
      <c r="H9" s="135">
        <f t="shared" si="2"/>
        <v>0.63609727237048674</v>
      </c>
      <c r="I9" s="129">
        <v>5.0000000000000001E-3</v>
      </c>
      <c r="J9" s="135">
        <f t="shared" si="3"/>
        <v>0.63609727237048674</v>
      </c>
    </row>
    <row r="10" spans="1:10" x14ac:dyDescent="0.25">
      <c r="A10" s="71" t="s">
        <v>62</v>
      </c>
      <c r="B10" s="92">
        <f>'Beregning gnsn MU'!AP10</f>
        <v>74.946143764005328</v>
      </c>
      <c r="C10" s="129">
        <v>0.125</v>
      </c>
      <c r="D10" s="134">
        <f t="shared" si="0"/>
        <v>9.368267970500666</v>
      </c>
      <c r="E10" s="128">
        <v>0.125</v>
      </c>
      <c r="F10" s="135">
        <f t="shared" si="1"/>
        <v>9.368267970500666</v>
      </c>
      <c r="G10" s="129">
        <v>0.1</v>
      </c>
      <c r="H10" s="135">
        <f t="shared" si="2"/>
        <v>7.4946143764005333</v>
      </c>
      <c r="I10" s="129">
        <v>0.1</v>
      </c>
      <c r="J10" s="135">
        <f t="shared" si="3"/>
        <v>7.4946143764005333</v>
      </c>
    </row>
    <row r="11" spans="1:10" x14ac:dyDescent="0.25">
      <c r="A11" s="71" t="s">
        <v>8</v>
      </c>
      <c r="B11" s="92">
        <f>'Beregning gnsn MU'!AP11</f>
        <v>27.251320488721809</v>
      </c>
      <c r="C11" s="129">
        <v>2.3E-2</v>
      </c>
      <c r="D11" s="134">
        <f t="shared" si="0"/>
        <v>0.6267803712406016</v>
      </c>
      <c r="E11" s="128">
        <v>2.3E-2</v>
      </c>
      <c r="F11" s="135">
        <f t="shared" si="1"/>
        <v>0.6267803712406016</v>
      </c>
      <c r="G11" s="129">
        <v>2.3E-2</v>
      </c>
      <c r="H11" s="135">
        <f t="shared" si="2"/>
        <v>0.6267803712406016</v>
      </c>
      <c r="I11" s="129">
        <v>0.02</v>
      </c>
      <c r="J11" s="135">
        <f t="shared" si="3"/>
        <v>0.54502640977443617</v>
      </c>
    </row>
    <row r="12" spans="1:10" x14ac:dyDescent="0.25">
      <c r="A12" s="96" t="s">
        <v>9</v>
      </c>
      <c r="B12" s="97">
        <f>'Beregning gnsn MU'!AP12</f>
        <v>62.383280665517518</v>
      </c>
      <c r="C12" s="130">
        <v>0.02</v>
      </c>
      <c r="D12" s="134">
        <f t="shared" si="0"/>
        <v>1.2476656133103503</v>
      </c>
      <c r="E12" s="128">
        <v>0.02</v>
      </c>
      <c r="F12" s="135">
        <f t="shared" si="1"/>
        <v>1.2476656133103503</v>
      </c>
      <c r="G12" s="130">
        <v>1.7000000000000001E-2</v>
      </c>
      <c r="H12" s="135">
        <f t="shared" si="2"/>
        <v>1.0605157713137978</v>
      </c>
      <c r="I12" s="130">
        <v>1.7000000000000001E-2</v>
      </c>
      <c r="J12" s="135">
        <f t="shared" si="3"/>
        <v>1.0605157713137978</v>
      </c>
    </row>
    <row r="13" spans="1:10" x14ac:dyDescent="0.25">
      <c r="A13" s="71" t="s">
        <v>10</v>
      </c>
      <c r="B13" s="92">
        <f>'Beregning gnsn MU'!AP13</f>
        <v>118.19054885590597</v>
      </c>
      <c r="C13" s="129">
        <v>5.4999999999999997E-3</v>
      </c>
      <c r="D13" s="134">
        <f t="shared" si="0"/>
        <v>0.65004801870748286</v>
      </c>
      <c r="E13" s="128">
        <v>5.4999999999999997E-3</v>
      </c>
      <c r="F13" s="135">
        <f t="shared" si="1"/>
        <v>0.65004801870748286</v>
      </c>
      <c r="G13" s="129">
        <v>5.4999999999999997E-3</v>
      </c>
      <c r="H13" s="135">
        <f t="shared" si="2"/>
        <v>0.65004801870748286</v>
      </c>
      <c r="I13" s="129">
        <v>4.0000000000000001E-3</v>
      </c>
      <c r="J13" s="135">
        <f t="shared" si="3"/>
        <v>0.47276219542362391</v>
      </c>
    </row>
    <row r="14" spans="1:10" x14ac:dyDescent="0.25">
      <c r="A14" s="71" t="s">
        <v>11</v>
      </c>
      <c r="B14" s="92">
        <f>'Beregning gnsn MU'!AP14</f>
        <v>85.710416717193311</v>
      </c>
      <c r="C14" s="129">
        <v>0.01</v>
      </c>
      <c r="D14" s="134">
        <f t="shared" si="0"/>
        <v>0.85710416717193316</v>
      </c>
      <c r="E14" s="128">
        <v>0.01</v>
      </c>
      <c r="F14" s="135">
        <f t="shared" si="1"/>
        <v>0.85710416717193316</v>
      </c>
      <c r="G14" s="129">
        <v>0.01</v>
      </c>
      <c r="H14" s="135">
        <f t="shared" si="2"/>
        <v>0.85710416717193316</v>
      </c>
      <c r="I14" s="129">
        <v>0.01</v>
      </c>
      <c r="J14" s="135">
        <f t="shared" si="3"/>
        <v>0.85710416717193316</v>
      </c>
    </row>
    <row r="15" spans="1:10" x14ac:dyDescent="0.25">
      <c r="A15" s="71" t="s">
        <v>12</v>
      </c>
      <c r="B15" s="92">
        <f>'Beregning gnsn MU'!AP15</f>
        <v>68.657142857142873</v>
      </c>
      <c r="C15" s="129">
        <v>1E-3</v>
      </c>
      <c r="D15" s="134">
        <f t="shared" si="0"/>
        <v>6.8657142857142875E-2</v>
      </c>
      <c r="E15" s="128">
        <v>1E-3</v>
      </c>
      <c r="F15" s="135">
        <f t="shared" si="1"/>
        <v>6.8657142857142875E-2</v>
      </c>
      <c r="G15" s="129">
        <v>1E-3</v>
      </c>
      <c r="H15" s="135">
        <f t="shared" si="2"/>
        <v>6.8657142857142875E-2</v>
      </c>
      <c r="I15" s="129">
        <v>1E-3</v>
      </c>
      <c r="J15" s="135">
        <f t="shared" si="3"/>
        <v>6.8657142857142875E-2</v>
      </c>
    </row>
    <row r="16" spans="1:10" x14ac:dyDescent="0.25">
      <c r="A16" s="71" t="s">
        <v>13</v>
      </c>
      <c r="B16" s="92">
        <f>'Beregning gnsn MU'!AP16</f>
        <v>90.232967032967025</v>
      </c>
      <c r="C16" s="129">
        <v>3.0000000000000001E-3</v>
      </c>
      <c r="D16" s="134">
        <f t="shared" si="0"/>
        <v>0.2706989010989011</v>
      </c>
      <c r="E16" s="128">
        <v>3.5000000000000001E-3</v>
      </c>
      <c r="F16" s="135">
        <f t="shared" si="1"/>
        <v>0.31581538461538461</v>
      </c>
      <c r="G16" s="129">
        <v>1E-3</v>
      </c>
      <c r="H16" s="135">
        <f t="shared" si="2"/>
        <v>9.0232967032967029E-2</v>
      </c>
      <c r="I16" s="129">
        <v>1E-3</v>
      </c>
      <c r="J16" s="135">
        <f t="shared" si="3"/>
        <v>9.0232967032967029E-2</v>
      </c>
    </row>
    <row r="17" spans="1:10" x14ac:dyDescent="0.25">
      <c r="A17" s="71" t="s">
        <v>14</v>
      </c>
      <c r="B17" s="92">
        <f>'Beregning gnsn MU'!AP17</f>
        <v>61.074089405683495</v>
      </c>
      <c r="C17" s="129">
        <v>3.7000000000000002E-3</v>
      </c>
      <c r="D17" s="134">
        <f t="shared" si="0"/>
        <v>0.22597413080102893</v>
      </c>
      <c r="E17" s="128">
        <v>3.7000000000000002E-3</v>
      </c>
      <c r="F17" s="135">
        <f t="shared" si="1"/>
        <v>0.22597413080102893</v>
      </c>
      <c r="G17" s="129">
        <v>3.7000000000000002E-3</v>
      </c>
      <c r="H17" s="135">
        <f t="shared" si="2"/>
        <v>0.22597413080102893</v>
      </c>
      <c r="I17" s="129">
        <v>2E-3</v>
      </c>
      <c r="J17" s="135">
        <f t="shared" si="3"/>
        <v>0.122148178811367</v>
      </c>
    </row>
    <row r="18" spans="1:10" x14ac:dyDescent="0.25">
      <c r="A18" s="75" t="s">
        <v>15</v>
      </c>
      <c r="B18" s="98">
        <f>'Beregning gnsn MU'!AP18</f>
        <v>213.358645983646</v>
      </c>
      <c r="C18" s="131">
        <v>4.0000000000000001E-3</v>
      </c>
      <c r="D18" s="134">
        <f t="shared" si="0"/>
        <v>0.85343458393458405</v>
      </c>
      <c r="E18" s="132">
        <v>5.0000000000000001E-3</v>
      </c>
      <c r="F18" s="135">
        <f t="shared" si="1"/>
        <v>1.0667932299182301</v>
      </c>
      <c r="G18" s="131">
        <v>1E-3</v>
      </c>
      <c r="H18" s="135">
        <f t="shared" si="2"/>
        <v>0.21335864598364601</v>
      </c>
      <c r="I18" s="131">
        <v>0</v>
      </c>
      <c r="J18" s="135">
        <f t="shared" si="3"/>
        <v>0</v>
      </c>
    </row>
    <row r="19" spans="1:10" x14ac:dyDescent="0.25">
      <c r="A19" s="71" t="s">
        <v>17</v>
      </c>
      <c r="B19" s="92">
        <f>'Beregning gnsn MU'!AP20</f>
        <v>45.618650793650787</v>
      </c>
      <c r="C19" s="129">
        <v>0.01</v>
      </c>
      <c r="D19" s="134">
        <f t="shared" si="0"/>
        <v>0.45618650793650789</v>
      </c>
      <c r="E19" s="128">
        <v>8.0000000000000002E-3</v>
      </c>
      <c r="F19" s="135">
        <f t="shared" si="1"/>
        <v>0.3649492063492063</v>
      </c>
      <c r="G19" s="129">
        <v>2.5000000000000001E-3</v>
      </c>
      <c r="H19" s="135">
        <f t="shared" si="2"/>
        <v>0.11404662698412697</v>
      </c>
      <c r="I19" s="129">
        <v>2.5000000000000001E-3</v>
      </c>
      <c r="J19" s="135">
        <f t="shared" si="3"/>
        <v>0.11404662698412697</v>
      </c>
    </row>
    <row r="20" spans="1:10" x14ac:dyDescent="0.25">
      <c r="A20" s="71" t="s">
        <v>18</v>
      </c>
      <c r="B20" s="92">
        <v>148.15</v>
      </c>
      <c r="C20" s="129">
        <v>5.0000000000000001E-3</v>
      </c>
      <c r="D20" s="134">
        <f t="shared" si="0"/>
        <v>0.74075000000000002</v>
      </c>
      <c r="E20" s="128">
        <v>5.0000000000000001E-3</v>
      </c>
      <c r="F20" s="135">
        <f t="shared" si="1"/>
        <v>0.74075000000000002</v>
      </c>
      <c r="G20" s="129">
        <v>1E-3</v>
      </c>
      <c r="H20" s="135">
        <f t="shared" si="2"/>
        <v>0.14815</v>
      </c>
      <c r="I20" s="129">
        <v>1E-3</v>
      </c>
      <c r="J20" s="135">
        <f t="shared" si="3"/>
        <v>0.14815</v>
      </c>
    </row>
    <row r="21" spans="1:10" x14ac:dyDescent="0.25">
      <c r="A21" s="71" t="s">
        <v>19</v>
      </c>
      <c r="B21" s="92">
        <f>'Beregning gnsn MU'!AP22</f>
        <v>84.260888114778552</v>
      </c>
      <c r="C21" s="129">
        <v>9.4999999999999998E-3</v>
      </c>
      <c r="D21" s="134">
        <f t="shared" si="0"/>
        <v>0.80047843709039623</v>
      </c>
      <c r="E21" s="128">
        <v>8.5000000000000006E-3</v>
      </c>
      <c r="F21" s="135">
        <f t="shared" si="1"/>
        <v>0.71621754897561773</v>
      </c>
      <c r="G21" s="129">
        <v>2.5000000000000001E-3</v>
      </c>
      <c r="H21" s="135">
        <f t="shared" si="2"/>
        <v>0.21065222028694638</v>
      </c>
      <c r="I21" s="129">
        <v>2.5000000000000001E-3</v>
      </c>
      <c r="J21" s="135">
        <f t="shared" si="3"/>
        <v>0.21065222028694638</v>
      </c>
    </row>
    <row r="22" spans="1:10" x14ac:dyDescent="0.25">
      <c r="A22" s="75" t="s">
        <v>21</v>
      </c>
      <c r="B22" s="98">
        <f>'Beregning gnsn MU'!AP24</f>
        <v>79.036111111111126</v>
      </c>
      <c r="C22" s="131">
        <v>1.5E-3</v>
      </c>
      <c r="D22" s="134">
        <f t="shared" si="0"/>
        <v>0.1185541666666667</v>
      </c>
      <c r="E22" s="132">
        <v>1.5E-3</v>
      </c>
      <c r="F22" s="135">
        <f t="shared" si="1"/>
        <v>0.1185541666666667</v>
      </c>
      <c r="G22" s="131">
        <v>1.5E-3</v>
      </c>
      <c r="H22" s="135">
        <f t="shared" si="2"/>
        <v>0.1185541666666667</v>
      </c>
      <c r="I22" s="131">
        <v>1.5E-3</v>
      </c>
      <c r="J22" s="135">
        <f t="shared" si="3"/>
        <v>0.1185541666666667</v>
      </c>
    </row>
    <row r="23" spans="1:10" x14ac:dyDescent="0.25">
      <c r="A23" s="75" t="s">
        <v>22</v>
      </c>
      <c r="B23" s="98">
        <f>'Beregning gnsn MU'!AP25</f>
        <v>242.67500000000001</v>
      </c>
      <c r="C23" s="131">
        <v>5.0000000000000001E-4</v>
      </c>
      <c r="D23" s="134">
        <f t="shared" si="0"/>
        <v>0.12133750000000001</v>
      </c>
      <c r="E23" s="132">
        <v>5.0000000000000001E-4</v>
      </c>
      <c r="F23" s="135">
        <f t="shared" si="1"/>
        <v>0.12133750000000001</v>
      </c>
      <c r="G23" s="131">
        <v>5.0000000000000001E-4</v>
      </c>
      <c r="H23" s="135">
        <f t="shared" si="2"/>
        <v>0.12133750000000001</v>
      </c>
      <c r="I23" s="131">
        <v>5.0000000000000001E-4</v>
      </c>
      <c r="J23" s="135">
        <f t="shared" si="3"/>
        <v>0.12133750000000001</v>
      </c>
    </row>
    <row r="24" spans="1:10" x14ac:dyDescent="0.25">
      <c r="A24" s="96" t="s">
        <v>23</v>
      </c>
      <c r="B24" s="97">
        <f>'Beregning gnsn MU'!AP26</f>
        <v>101.39808368714614</v>
      </c>
      <c r="C24" s="130">
        <v>2E-3</v>
      </c>
      <c r="D24" s="134">
        <f t="shared" si="0"/>
        <v>0.20279616737429229</v>
      </c>
      <c r="E24" s="128">
        <v>2.5000000000000001E-3</v>
      </c>
      <c r="F24" s="135">
        <f t="shared" si="1"/>
        <v>0.25349520921786534</v>
      </c>
      <c r="G24" s="130">
        <v>3.0000000000000001E-3</v>
      </c>
      <c r="H24" s="135">
        <f t="shared" si="2"/>
        <v>0.30419425106143844</v>
      </c>
      <c r="I24" s="130">
        <v>1.5E-3</v>
      </c>
      <c r="J24" s="135">
        <f t="shared" si="3"/>
        <v>0.15209712553071922</v>
      </c>
    </row>
    <row r="25" spans="1:10" x14ac:dyDescent="0.25">
      <c r="A25" s="96" t="s">
        <v>24</v>
      </c>
      <c r="B25" s="97">
        <v>399.16</v>
      </c>
      <c r="C25" s="130">
        <v>1E-3</v>
      </c>
      <c r="D25" s="134">
        <f t="shared" si="0"/>
        <v>0.39916000000000001</v>
      </c>
      <c r="E25" s="128">
        <v>1E-3</v>
      </c>
      <c r="F25" s="135">
        <f t="shared" si="1"/>
        <v>0.39916000000000001</v>
      </c>
      <c r="G25" s="130">
        <v>1.1000000000000001E-3</v>
      </c>
      <c r="H25" s="135">
        <f t="shared" si="2"/>
        <v>0.43907600000000008</v>
      </c>
      <c r="I25" s="130">
        <v>1.1000000000000001E-3</v>
      </c>
      <c r="J25" s="135">
        <f t="shared" si="3"/>
        <v>0.43907600000000008</v>
      </c>
    </row>
    <row r="26" spans="1:10" x14ac:dyDescent="0.25">
      <c r="A26" s="75" t="s">
        <v>25</v>
      </c>
      <c r="B26" s="98">
        <f>'Beregning gnsn MU'!AP28</f>
        <v>178.3270490118536</v>
      </c>
      <c r="C26" s="131">
        <v>2E-3</v>
      </c>
      <c r="D26" s="134">
        <f t="shared" si="0"/>
        <v>0.35665409802370723</v>
      </c>
      <c r="E26" s="132">
        <v>2E-3</v>
      </c>
      <c r="F26" s="135">
        <f t="shared" si="1"/>
        <v>0.35665409802370723</v>
      </c>
      <c r="G26" s="131">
        <v>1E-3</v>
      </c>
      <c r="H26" s="135">
        <f t="shared" si="2"/>
        <v>0.17832704901185362</v>
      </c>
      <c r="I26" s="131">
        <v>1E-3</v>
      </c>
      <c r="J26" s="135">
        <f t="shared" si="3"/>
        <v>0.17832704901185362</v>
      </c>
    </row>
    <row r="27" spans="1:10" x14ac:dyDescent="0.25">
      <c r="A27" s="75" t="s">
        <v>248</v>
      </c>
      <c r="B27" s="98">
        <f>'Beregning gnsn MU'!AP30</f>
        <v>178.91712726938718</v>
      </c>
      <c r="C27" s="131">
        <v>1E-3</v>
      </c>
      <c r="D27" s="134">
        <f t="shared" si="0"/>
        <v>0.17891712726938719</v>
      </c>
      <c r="E27" s="131">
        <v>1E-3</v>
      </c>
      <c r="F27" s="135">
        <f t="shared" si="1"/>
        <v>0.17891712726938719</v>
      </c>
      <c r="G27" s="131">
        <v>1E-3</v>
      </c>
      <c r="H27" s="135">
        <f t="shared" si="2"/>
        <v>0.17891712726938719</v>
      </c>
      <c r="I27" s="131">
        <v>1E-3</v>
      </c>
      <c r="J27" s="135">
        <f t="shared" si="3"/>
        <v>0.17891712726938719</v>
      </c>
    </row>
    <row r="28" spans="1:10" x14ac:dyDescent="0.25">
      <c r="A28" s="106" t="s">
        <v>328</v>
      </c>
      <c r="B28" s="107"/>
      <c r="C28" s="107"/>
      <c r="D28" s="107">
        <f>SUM(D5:D27)</f>
        <v>26.66074956936022</v>
      </c>
      <c r="E28" s="107"/>
      <c r="F28" s="107">
        <f>SUM(F5:F27)</f>
        <v>26.544471764264742</v>
      </c>
      <c r="G28" s="107"/>
      <c r="H28" s="107">
        <f>SUM(H5:H27)</f>
        <v>20.102525689966495</v>
      </c>
      <c r="I28" s="107"/>
      <c r="J28" s="107">
        <f>SUM(J5:J27)</f>
        <v>19.319207356391932</v>
      </c>
    </row>
    <row r="29" spans="1:10" x14ac:dyDescent="0.25">
      <c r="A29" s="74" t="s">
        <v>249</v>
      </c>
      <c r="B29" s="92"/>
      <c r="C29" s="92"/>
      <c r="D29" s="135">
        <f>SUM(0.05*D28)</f>
        <v>1.333037478468011</v>
      </c>
      <c r="E29" s="91"/>
      <c r="F29" s="135">
        <f>SUM(F28*0.05)</f>
        <v>1.3272235882132373</v>
      </c>
      <c r="G29" s="92"/>
      <c r="H29" s="135">
        <f>SUM(H28*0.05)</f>
        <v>1.0051262844983249</v>
      </c>
      <c r="I29" s="92"/>
      <c r="J29" s="135">
        <f>SUM(J28*0.05)</f>
        <v>0.9659603678195966</v>
      </c>
    </row>
    <row r="30" spans="1:10" x14ac:dyDescent="0.25">
      <c r="A30" s="106" t="s">
        <v>329</v>
      </c>
      <c r="B30" s="107"/>
      <c r="C30" s="107"/>
      <c r="D30" s="107">
        <f>SUM(B33*(D28+D29))</f>
        <v>851.47768937144212</v>
      </c>
      <c r="E30" s="107"/>
      <c r="F30" s="107">
        <f>SUM(B33*(F28+F29))</f>
        <v>847.76406697120524</v>
      </c>
      <c r="G30" s="107"/>
      <c r="H30" s="107">
        <f>SUM(B33*(H28+H29))</f>
        <v>642.02441422330492</v>
      </c>
      <c r="I30" s="107"/>
      <c r="J30" s="107">
        <f>SUM(B33*(J28+J29))</f>
        <v>617.00718494476735</v>
      </c>
    </row>
    <row r="31" spans="1:10" x14ac:dyDescent="0.25">
      <c r="A31" s="106" t="s">
        <v>330</v>
      </c>
      <c r="B31" s="107"/>
      <c r="C31" s="107"/>
      <c r="D31" s="107">
        <f>SUM(D30*12)</f>
        <v>10217.732272457306</v>
      </c>
      <c r="E31" s="107"/>
      <c r="F31" s="107">
        <f>SUM(F30*12)</f>
        <v>10173.168803654462</v>
      </c>
      <c r="G31" s="107"/>
      <c r="H31" s="107">
        <f>SUM(H30*12)</f>
        <v>7704.2929706796585</v>
      </c>
      <c r="I31" s="107"/>
      <c r="J31" s="107">
        <f>SUM(J30*12)</f>
        <v>7404.0862193372086</v>
      </c>
    </row>
    <row r="32" spans="1:10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x14ac:dyDescent="0.25">
      <c r="A33" s="133" t="s">
        <v>331</v>
      </c>
      <c r="B33" s="133">
        <f>SUM(365/12)</f>
        <v>30.416666666666668</v>
      </c>
      <c r="C33" s="100"/>
      <c r="D33" s="100"/>
      <c r="E33" s="100"/>
      <c r="F33" s="100"/>
      <c r="G33" s="100"/>
      <c r="H33" s="100"/>
      <c r="I33" s="100"/>
      <c r="J33" s="100"/>
    </row>
  </sheetData>
  <sheetProtection algorithmName="SHA-512" hashValue="tGBo4LAVsLouIDhUp56cAMg7fZkmaMjbo8lHHL2xqGSIqucv3xvHGsrjFB8I7MJ7Lcgwwobgzb60rbJ6jRiVGA==" saltValue="CUDjbqm4rvDtjhU8q1wVig==" spinCount="100000" sheet="1" objects="1" scenarios="1"/>
  <mergeCells count="6">
    <mergeCell ref="A1:B2"/>
    <mergeCell ref="C1:J1"/>
    <mergeCell ref="C2:D2"/>
    <mergeCell ref="E2:F2"/>
    <mergeCell ref="G2:H2"/>
    <mergeCell ref="I2:J2"/>
  </mergeCells>
  <pageMargins left="0.7" right="0.7" top="0.75" bottom="0.75" header="0.3" footer="0.3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J30" sqref="J30"/>
    </sheetView>
  </sheetViews>
  <sheetFormatPr defaultRowHeight="15" x14ac:dyDescent="0.25"/>
  <cols>
    <col min="1" max="1" width="22.42578125" bestFit="1" customWidth="1"/>
    <col min="2" max="2" width="12" bestFit="1" customWidth="1"/>
  </cols>
  <sheetData>
    <row r="1" spans="1:10" x14ac:dyDescent="0.25">
      <c r="A1" s="157" t="s">
        <v>333</v>
      </c>
      <c r="B1" s="151"/>
      <c r="C1" s="152" t="s">
        <v>264</v>
      </c>
      <c r="D1" s="148"/>
      <c r="E1" s="148"/>
      <c r="F1" s="148"/>
      <c r="G1" s="148"/>
      <c r="H1" s="148"/>
      <c r="I1" s="148"/>
      <c r="J1" s="148"/>
    </row>
    <row r="2" spans="1:10" x14ac:dyDescent="0.25">
      <c r="A2" s="151"/>
      <c r="B2" s="151"/>
      <c r="C2" s="152" t="s">
        <v>256</v>
      </c>
      <c r="D2" s="152"/>
      <c r="E2" s="152" t="s">
        <v>257</v>
      </c>
      <c r="F2" s="152"/>
      <c r="G2" s="152" t="s">
        <v>265</v>
      </c>
      <c r="H2" s="152"/>
      <c r="I2" s="152" t="s">
        <v>258</v>
      </c>
      <c r="J2" s="152"/>
    </row>
    <row r="3" spans="1:10" x14ac:dyDescent="0.25">
      <c r="A3" s="82"/>
      <c r="B3" s="114" t="s">
        <v>245</v>
      </c>
      <c r="C3" s="114" t="s">
        <v>246</v>
      </c>
      <c r="D3" s="114" t="s">
        <v>245</v>
      </c>
      <c r="E3" s="114" t="s">
        <v>246</v>
      </c>
      <c r="F3" s="114" t="s">
        <v>245</v>
      </c>
      <c r="G3" s="114" t="s">
        <v>246</v>
      </c>
      <c r="H3" s="114" t="s">
        <v>245</v>
      </c>
      <c r="I3" s="114" t="s">
        <v>246</v>
      </c>
      <c r="J3" s="114" t="s">
        <v>245</v>
      </c>
    </row>
    <row r="4" spans="1:10" x14ac:dyDescent="0.25">
      <c r="A4" s="82" t="s">
        <v>0</v>
      </c>
      <c r="B4" s="81" t="s">
        <v>263</v>
      </c>
      <c r="C4" s="83" t="s">
        <v>266</v>
      </c>
      <c r="D4" s="84" t="s">
        <v>266</v>
      </c>
      <c r="E4" s="85" t="s">
        <v>267</v>
      </c>
      <c r="F4" s="86" t="s">
        <v>267</v>
      </c>
      <c r="G4" s="85" t="s">
        <v>268</v>
      </c>
      <c r="H4" s="86" t="s">
        <v>268</v>
      </c>
      <c r="I4" s="85" t="s">
        <v>269</v>
      </c>
      <c r="J4" s="86" t="s">
        <v>269</v>
      </c>
    </row>
    <row r="5" spans="1:10" x14ac:dyDescent="0.25">
      <c r="A5" s="88" t="s">
        <v>1</v>
      </c>
      <c r="B5" s="89">
        <f>'Beregning gnsn MU'!AP4</f>
        <v>97.106004773550382</v>
      </c>
      <c r="C5" s="124">
        <v>3.5000000000000003E-2</v>
      </c>
      <c r="D5" s="117">
        <f t="shared" ref="D5:D27" si="0">SUM(B5*C5)</f>
        <v>3.3987101670742637</v>
      </c>
      <c r="E5" s="124">
        <v>3.2000000000000001E-2</v>
      </c>
      <c r="F5" s="117">
        <f t="shared" ref="F5:F27" si="1">SUM(B5*E5)</f>
        <v>3.1073921527536124</v>
      </c>
      <c r="G5" s="124">
        <v>3.2000000000000001E-2</v>
      </c>
      <c r="H5" s="117">
        <f>SUM(B5*G5)</f>
        <v>3.1073921527536124</v>
      </c>
      <c r="I5" s="124">
        <v>3.2000000000000001E-2</v>
      </c>
      <c r="J5" s="117">
        <f t="shared" ref="J5:J27" si="2">SUM(B5*I5)</f>
        <v>3.1073921527536124</v>
      </c>
    </row>
    <row r="6" spans="1:10" x14ac:dyDescent="0.25">
      <c r="A6" s="71" t="s">
        <v>2</v>
      </c>
      <c r="B6" s="72">
        <f>'Beregning gnsn MU'!AP5</f>
        <v>85.742483453729648</v>
      </c>
      <c r="C6" s="115">
        <v>8.0000000000000002E-3</v>
      </c>
      <c r="D6" s="117">
        <f t="shared" si="0"/>
        <v>0.68593986762983716</v>
      </c>
      <c r="E6" s="115">
        <v>6.0000000000000001E-3</v>
      </c>
      <c r="F6" s="117">
        <f t="shared" si="1"/>
        <v>0.51445490072237787</v>
      </c>
      <c r="G6" s="115">
        <v>2E-3</v>
      </c>
      <c r="H6" s="117">
        <f t="shared" ref="H6:H27" si="3">SUM(B6*G6)</f>
        <v>0.17148496690745929</v>
      </c>
      <c r="I6" s="115">
        <v>1E-3</v>
      </c>
      <c r="J6" s="117">
        <f t="shared" si="2"/>
        <v>8.5742483453729645E-2</v>
      </c>
    </row>
    <row r="7" spans="1:10" x14ac:dyDescent="0.25">
      <c r="A7" s="71" t="s">
        <v>4</v>
      </c>
      <c r="B7" s="72">
        <f>'Beregning gnsn MU'!AP7</f>
        <v>32.351073717948715</v>
      </c>
      <c r="C7" s="115">
        <v>3.7000000000000002E-3</v>
      </c>
      <c r="D7" s="117">
        <f t="shared" si="0"/>
        <v>0.11969897275641025</v>
      </c>
      <c r="E7" s="115">
        <v>3.7000000000000002E-3</v>
      </c>
      <c r="F7" s="117">
        <f t="shared" si="1"/>
        <v>0.11969897275641025</v>
      </c>
      <c r="G7" s="115">
        <v>3.7000000000000002E-3</v>
      </c>
      <c r="H7" s="117">
        <f t="shared" si="3"/>
        <v>0.11969897275641025</v>
      </c>
      <c r="I7" s="115">
        <v>2E-3</v>
      </c>
      <c r="J7" s="117">
        <f t="shared" si="2"/>
        <v>6.4702147435897431E-2</v>
      </c>
    </row>
    <row r="8" spans="1:10" x14ac:dyDescent="0.25">
      <c r="A8" s="71" t="s">
        <v>5</v>
      </c>
      <c r="B8" s="72">
        <f>'Beregning gnsn MU'!AP8</f>
        <v>91.176345645095651</v>
      </c>
      <c r="C8" s="115">
        <v>0.06</v>
      </c>
      <c r="D8" s="117">
        <f t="shared" si="0"/>
        <v>5.4705807387057392</v>
      </c>
      <c r="E8" s="115">
        <v>5.6000000000000001E-2</v>
      </c>
      <c r="F8" s="117">
        <f t="shared" si="1"/>
        <v>5.1058753561253569</v>
      </c>
      <c r="G8" s="115">
        <v>5.6000000000000001E-2</v>
      </c>
      <c r="H8" s="117">
        <f t="shared" si="3"/>
        <v>5.1058753561253569</v>
      </c>
      <c r="I8" s="115">
        <v>5.6000000000000001E-2</v>
      </c>
      <c r="J8" s="117">
        <f t="shared" si="2"/>
        <v>5.1058753561253569</v>
      </c>
    </row>
    <row r="9" spans="1:10" x14ac:dyDescent="0.25">
      <c r="A9" s="71" t="s">
        <v>6</v>
      </c>
      <c r="B9" s="72">
        <f>'Beregning gnsn MU'!AP9</f>
        <v>127.21945447409735</v>
      </c>
      <c r="C9" s="115">
        <v>6.6E-3</v>
      </c>
      <c r="D9" s="117">
        <f t="shared" si="0"/>
        <v>0.83964839952904247</v>
      </c>
      <c r="E9" s="115">
        <v>6.6E-3</v>
      </c>
      <c r="F9" s="117">
        <f t="shared" si="1"/>
        <v>0.83964839952904247</v>
      </c>
      <c r="G9" s="115">
        <v>7.0000000000000001E-3</v>
      </c>
      <c r="H9" s="117">
        <f t="shared" si="3"/>
        <v>0.8905361813186814</v>
      </c>
      <c r="I9" s="115">
        <v>6.0000000000000001E-3</v>
      </c>
      <c r="J9" s="117">
        <f t="shared" si="2"/>
        <v>0.76331672684458407</v>
      </c>
    </row>
    <row r="10" spans="1:10" x14ac:dyDescent="0.25">
      <c r="A10" s="71" t="s">
        <v>62</v>
      </c>
      <c r="B10" s="72">
        <f>'Beregning gnsn MU'!AP10</f>
        <v>74.946143764005328</v>
      </c>
      <c r="C10" s="115">
        <v>0.15</v>
      </c>
      <c r="D10" s="117">
        <f t="shared" si="0"/>
        <v>11.241921564600799</v>
      </c>
      <c r="E10" s="115">
        <v>0.13</v>
      </c>
      <c r="F10" s="117">
        <f t="shared" si="1"/>
        <v>9.742998689320693</v>
      </c>
      <c r="G10" s="115">
        <v>0.13</v>
      </c>
      <c r="H10" s="117">
        <f t="shared" si="3"/>
        <v>9.742998689320693</v>
      </c>
      <c r="I10" s="115">
        <v>0.12</v>
      </c>
      <c r="J10" s="117">
        <f t="shared" si="2"/>
        <v>8.9935372516806389</v>
      </c>
    </row>
    <row r="11" spans="1:10" x14ac:dyDescent="0.25">
      <c r="A11" s="71" t="s">
        <v>8</v>
      </c>
      <c r="B11" s="72">
        <f>'Beregning gnsn MU'!AP11</f>
        <v>27.251320488721809</v>
      </c>
      <c r="C11" s="115">
        <v>0.03</v>
      </c>
      <c r="D11" s="117">
        <f t="shared" si="0"/>
        <v>0.81753961466165426</v>
      </c>
      <c r="E11" s="115">
        <v>2.4E-2</v>
      </c>
      <c r="F11" s="117">
        <f t="shared" si="1"/>
        <v>0.65403169172932341</v>
      </c>
      <c r="G11" s="115">
        <v>2.4E-2</v>
      </c>
      <c r="H11" s="117">
        <f t="shared" si="3"/>
        <v>0.65403169172932341</v>
      </c>
      <c r="I11" s="115">
        <v>0.02</v>
      </c>
      <c r="J11" s="117">
        <f t="shared" si="2"/>
        <v>0.54502640977443617</v>
      </c>
    </row>
    <row r="12" spans="1:10" x14ac:dyDescent="0.25">
      <c r="A12" s="71" t="s">
        <v>9</v>
      </c>
      <c r="B12" s="72">
        <f>'Beregning gnsn MU'!AP12</f>
        <v>62.383280665517518</v>
      </c>
      <c r="C12" s="115">
        <v>0.03</v>
      </c>
      <c r="D12" s="117">
        <f t="shared" si="0"/>
        <v>1.8714984199655254</v>
      </c>
      <c r="E12" s="115">
        <v>0.03</v>
      </c>
      <c r="F12" s="117">
        <f t="shared" si="1"/>
        <v>1.8714984199655254</v>
      </c>
      <c r="G12" s="115">
        <v>0.03</v>
      </c>
      <c r="H12" s="117">
        <f t="shared" si="3"/>
        <v>1.8714984199655254</v>
      </c>
      <c r="I12" s="115">
        <v>3.5000000000000003E-2</v>
      </c>
      <c r="J12" s="117">
        <f t="shared" si="2"/>
        <v>2.1834148232931132</v>
      </c>
    </row>
    <row r="13" spans="1:10" x14ac:dyDescent="0.25">
      <c r="A13" s="71" t="s">
        <v>10</v>
      </c>
      <c r="B13" s="72">
        <f>'Beregning gnsn MU'!AP13</f>
        <v>118.19054885590597</v>
      </c>
      <c r="C13" s="115">
        <v>5.4999999999999997E-3</v>
      </c>
      <c r="D13" s="117">
        <f t="shared" si="0"/>
        <v>0.65004801870748286</v>
      </c>
      <c r="E13" s="115">
        <v>5.4999999999999997E-3</v>
      </c>
      <c r="F13" s="117">
        <f t="shared" si="1"/>
        <v>0.65004801870748286</v>
      </c>
      <c r="G13" s="115">
        <v>5.4999999999999997E-3</v>
      </c>
      <c r="H13" s="117">
        <f t="shared" si="3"/>
        <v>0.65004801870748286</v>
      </c>
      <c r="I13" s="115">
        <v>5.4999999999999997E-3</v>
      </c>
      <c r="J13" s="117">
        <f t="shared" si="2"/>
        <v>0.65004801870748286</v>
      </c>
    </row>
    <row r="14" spans="1:10" x14ac:dyDescent="0.25">
      <c r="A14" s="71" t="s">
        <v>11</v>
      </c>
      <c r="B14" s="72">
        <f>'Beregning gnsn MU'!AP14</f>
        <v>85.710416717193311</v>
      </c>
      <c r="C14" s="115">
        <v>1.2999999999999999E-2</v>
      </c>
      <c r="D14" s="117">
        <f t="shared" si="0"/>
        <v>1.1142354173235129</v>
      </c>
      <c r="E14" s="115">
        <v>0.01</v>
      </c>
      <c r="F14" s="117">
        <f t="shared" si="1"/>
        <v>0.85710416717193316</v>
      </c>
      <c r="G14" s="115">
        <v>0.01</v>
      </c>
      <c r="H14" s="117">
        <f t="shared" si="3"/>
        <v>0.85710416717193316</v>
      </c>
      <c r="I14" s="115">
        <v>0.01</v>
      </c>
      <c r="J14" s="117">
        <f t="shared" si="2"/>
        <v>0.85710416717193316</v>
      </c>
    </row>
    <row r="15" spans="1:10" x14ac:dyDescent="0.25">
      <c r="A15" s="71" t="s">
        <v>12</v>
      </c>
      <c r="B15" s="72">
        <f>'Beregning gnsn MU'!AP15</f>
        <v>68.657142857142873</v>
      </c>
      <c r="C15" s="115">
        <v>2E-3</v>
      </c>
      <c r="D15" s="117">
        <f t="shared" si="0"/>
        <v>0.13731428571428575</v>
      </c>
      <c r="E15" s="115">
        <v>2E-3</v>
      </c>
      <c r="F15" s="117">
        <f t="shared" si="1"/>
        <v>0.13731428571428575</v>
      </c>
      <c r="G15" s="115">
        <v>2E-3</v>
      </c>
      <c r="H15" s="117">
        <f t="shared" si="3"/>
        <v>0.13731428571428575</v>
      </c>
      <c r="I15" s="115">
        <v>2E-3</v>
      </c>
      <c r="J15" s="117">
        <f t="shared" si="2"/>
        <v>0.13731428571428575</v>
      </c>
    </row>
    <row r="16" spans="1:10" x14ac:dyDescent="0.25">
      <c r="A16" s="71" t="s">
        <v>13</v>
      </c>
      <c r="B16" s="72">
        <f>'Beregning gnsn MU'!AP16</f>
        <v>90.232967032967025</v>
      </c>
      <c r="C16" s="115">
        <v>4.0000000000000001E-3</v>
      </c>
      <c r="D16" s="117">
        <f t="shared" si="0"/>
        <v>0.36093186813186812</v>
      </c>
      <c r="E16" s="115">
        <v>3.0000000000000001E-3</v>
      </c>
      <c r="F16" s="117">
        <f t="shared" si="1"/>
        <v>0.2706989010989011</v>
      </c>
      <c r="G16" s="115">
        <v>1E-3</v>
      </c>
      <c r="H16" s="117">
        <f t="shared" si="3"/>
        <v>9.0232967032967029E-2</v>
      </c>
      <c r="I16" s="115">
        <v>1E-3</v>
      </c>
      <c r="J16" s="117">
        <f t="shared" si="2"/>
        <v>9.0232967032967029E-2</v>
      </c>
    </row>
    <row r="17" spans="1:10" x14ac:dyDescent="0.25">
      <c r="A17" s="71" t="s">
        <v>14</v>
      </c>
      <c r="B17" s="72">
        <f>'Beregning gnsn MU'!AP17</f>
        <v>61.074089405683495</v>
      </c>
      <c r="C17" s="115">
        <v>3.7000000000000002E-3</v>
      </c>
      <c r="D17" s="117">
        <f t="shared" si="0"/>
        <v>0.22597413080102893</v>
      </c>
      <c r="E17" s="115">
        <v>3.7000000000000002E-3</v>
      </c>
      <c r="F17" s="117">
        <f t="shared" si="1"/>
        <v>0.22597413080102893</v>
      </c>
      <c r="G17" s="115">
        <v>3.7000000000000002E-3</v>
      </c>
      <c r="H17" s="117">
        <f t="shared" si="3"/>
        <v>0.22597413080102893</v>
      </c>
      <c r="I17" s="115">
        <v>2E-3</v>
      </c>
      <c r="J17" s="117">
        <f t="shared" si="2"/>
        <v>0.122148178811367</v>
      </c>
    </row>
    <row r="18" spans="1:10" x14ac:dyDescent="0.25">
      <c r="A18" s="75" t="s">
        <v>15</v>
      </c>
      <c r="B18" s="127">
        <f>'Beregning gnsn MU'!AP18</f>
        <v>213.358645983646</v>
      </c>
      <c r="C18" s="126">
        <v>6.0000000000000001E-3</v>
      </c>
      <c r="D18" s="117">
        <f t="shared" si="0"/>
        <v>1.280151875901876</v>
      </c>
      <c r="E18" s="126">
        <v>4.0000000000000001E-3</v>
      </c>
      <c r="F18" s="117">
        <f t="shared" si="1"/>
        <v>0.85343458393458405</v>
      </c>
      <c r="G18" s="126">
        <v>1.6000000000000001E-3</v>
      </c>
      <c r="H18" s="117">
        <f t="shared" si="3"/>
        <v>0.34137383357383361</v>
      </c>
      <c r="I18" s="126">
        <v>0</v>
      </c>
      <c r="J18" s="117">
        <f t="shared" si="2"/>
        <v>0</v>
      </c>
    </row>
    <row r="19" spans="1:10" x14ac:dyDescent="0.25">
      <c r="A19" s="71" t="s">
        <v>17</v>
      </c>
      <c r="B19" s="72">
        <f>'Beregning gnsn MU'!AP20</f>
        <v>45.618650793650787</v>
      </c>
      <c r="C19" s="115">
        <v>0.02</v>
      </c>
      <c r="D19" s="117">
        <f t="shared" si="0"/>
        <v>0.91237301587301578</v>
      </c>
      <c r="E19" s="115">
        <v>1.6E-2</v>
      </c>
      <c r="F19" s="117">
        <f t="shared" si="1"/>
        <v>0.7298984126984126</v>
      </c>
      <c r="G19" s="115">
        <v>2.5000000000000001E-3</v>
      </c>
      <c r="H19" s="117">
        <f t="shared" si="3"/>
        <v>0.11404662698412697</v>
      </c>
      <c r="I19" s="115">
        <v>2.5000000000000001E-3</v>
      </c>
      <c r="J19" s="117">
        <f t="shared" si="2"/>
        <v>0.11404662698412697</v>
      </c>
    </row>
    <row r="20" spans="1:10" x14ac:dyDescent="0.25">
      <c r="A20" s="71" t="s">
        <v>18</v>
      </c>
      <c r="B20" s="72">
        <f>'Beregning gnsn MU'!AP21</f>
        <v>148.15245144110276</v>
      </c>
      <c r="C20" s="115">
        <v>6.0000000000000001E-3</v>
      </c>
      <c r="D20" s="117">
        <f t="shared" si="0"/>
        <v>0.88891470864661659</v>
      </c>
      <c r="E20" s="115">
        <v>5.0000000000000001E-3</v>
      </c>
      <c r="F20" s="117">
        <f t="shared" si="1"/>
        <v>0.74076225720551381</v>
      </c>
      <c r="G20" s="115">
        <v>1E-3</v>
      </c>
      <c r="H20" s="117">
        <f t="shared" si="3"/>
        <v>0.14815245144110276</v>
      </c>
      <c r="I20" s="115">
        <v>0</v>
      </c>
      <c r="J20" s="117">
        <f t="shared" si="2"/>
        <v>0</v>
      </c>
    </row>
    <row r="21" spans="1:10" x14ac:dyDescent="0.25">
      <c r="A21" s="71" t="s">
        <v>19</v>
      </c>
      <c r="B21" s="72">
        <f>'Beregning gnsn MU'!AP22</f>
        <v>84.260888114778552</v>
      </c>
      <c r="C21" s="115">
        <v>1.2E-2</v>
      </c>
      <c r="D21" s="117">
        <f t="shared" si="0"/>
        <v>1.0111306573773426</v>
      </c>
      <c r="E21" s="115">
        <v>0.01</v>
      </c>
      <c r="F21" s="117">
        <f t="shared" si="1"/>
        <v>0.84260888114778554</v>
      </c>
      <c r="G21" s="115">
        <v>2.5000000000000001E-3</v>
      </c>
      <c r="H21" s="117">
        <f t="shared" si="3"/>
        <v>0.21065222028694638</v>
      </c>
      <c r="I21" s="115">
        <v>1E-3</v>
      </c>
      <c r="J21" s="117">
        <f t="shared" si="2"/>
        <v>8.4260888114778554E-2</v>
      </c>
    </row>
    <row r="22" spans="1:10" x14ac:dyDescent="0.25">
      <c r="A22" s="75" t="s">
        <v>21</v>
      </c>
      <c r="B22" s="127">
        <f>'Beregning gnsn MU'!AP24</f>
        <v>79.036111111111126</v>
      </c>
      <c r="C22" s="126">
        <v>1E-3</v>
      </c>
      <c r="D22" s="117">
        <f t="shared" si="0"/>
        <v>7.9036111111111126E-2</v>
      </c>
      <c r="E22" s="126">
        <v>2E-3</v>
      </c>
      <c r="F22" s="117">
        <f t="shared" si="1"/>
        <v>0.15807222222222225</v>
      </c>
      <c r="G22" s="126">
        <v>2E-3</v>
      </c>
      <c r="H22" s="117">
        <f t="shared" si="3"/>
        <v>0.15807222222222225</v>
      </c>
      <c r="I22" s="126">
        <v>2E-3</v>
      </c>
      <c r="J22" s="117">
        <f t="shared" si="2"/>
        <v>0.15807222222222225</v>
      </c>
    </row>
    <row r="23" spans="1:10" x14ac:dyDescent="0.25">
      <c r="A23" s="75" t="s">
        <v>22</v>
      </c>
      <c r="B23" s="127">
        <f>'Beregning gnsn MU'!AP25</f>
        <v>242.67500000000001</v>
      </c>
      <c r="C23" s="126">
        <v>5.0000000000000001E-4</v>
      </c>
      <c r="D23" s="117">
        <f t="shared" si="0"/>
        <v>0.12133750000000001</v>
      </c>
      <c r="E23" s="126">
        <v>5.0000000000000001E-4</v>
      </c>
      <c r="F23" s="117">
        <f t="shared" si="1"/>
        <v>0.12133750000000001</v>
      </c>
      <c r="G23" s="126">
        <v>5.0000000000000001E-4</v>
      </c>
      <c r="H23" s="117">
        <f t="shared" si="3"/>
        <v>0.12133750000000001</v>
      </c>
      <c r="I23" s="126">
        <v>5.0000000000000001E-4</v>
      </c>
      <c r="J23" s="117">
        <f t="shared" si="2"/>
        <v>0.12133750000000001</v>
      </c>
    </row>
    <row r="24" spans="1:10" x14ac:dyDescent="0.25">
      <c r="A24" s="71" t="s">
        <v>270</v>
      </c>
      <c r="B24" s="72">
        <f>'Beregning gnsn MU'!AP26</f>
        <v>101.39808368714614</v>
      </c>
      <c r="C24" s="115">
        <v>3.0000000000000001E-3</v>
      </c>
      <c r="D24" s="117">
        <f t="shared" si="0"/>
        <v>0.30419425106143844</v>
      </c>
      <c r="E24" s="115">
        <v>3.0000000000000001E-3</v>
      </c>
      <c r="F24" s="117">
        <f t="shared" si="1"/>
        <v>0.30419425106143844</v>
      </c>
      <c r="G24" s="115">
        <v>3.0000000000000001E-3</v>
      </c>
      <c r="H24" s="117">
        <f t="shared" si="3"/>
        <v>0.30419425106143844</v>
      </c>
      <c r="I24" s="115">
        <v>1.5E-3</v>
      </c>
      <c r="J24" s="117">
        <f t="shared" si="2"/>
        <v>0.15209712553071922</v>
      </c>
    </row>
    <row r="25" spans="1:10" x14ac:dyDescent="0.25">
      <c r="A25" s="71" t="s">
        <v>24</v>
      </c>
      <c r="B25" s="72">
        <v>399.16</v>
      </c>
      <c r="C25" s="115">
        <v>1E-3</v>
      </c>
      <c r="D25" s="117">
        <f t="shared" si="0"/>
        <v>0.39916000000000001</v>
      </c>
      <c r="E25" s="115">
        <v>1E-3</v>
      </c>
      <c r="F25" s="117">
        <f t="shared" si="1"/>
        <v>0.39916000000000001</v>
      </c>
      <c r="G25" s="115">
        <v>1.1000000000000001E-3</v>
      </c>
      <c r="H25" s="117">
        <f t="shared" si="3"/>
        <v>0.43907600000000008</v>
      </c>
      <c r="I25" s="115">
        <v>1E-3</v>
      </c>
      <c r="J25" s="117">
        <f t="shared" si="2"/>
        <v>0.39916000000000001</v>
      </c>
    </row>
    <row r="26" spans="1:10" x14ac:dyDescent="0.25">
      <c r="A26" s="75" t="s">
        <v>25</v>
      </c>
      <c r="B26" s="127">
        <f>'Beregning gnsn MU'!AP28</f>
        <v>178.3270490118536</v>
      </c>
      <c r="C26" s="126">
        <v>5.0000000000000001E-3</v>
      </c>
      <c r="D26" s="117">
        <f t="shared" si="0"/>
        <v>0.89163524505926806</v>
      </c>
      <c r="E26" s="126">
        <v>2E-3</v>
      </c>
      <c r="F26" s="117">
        <f t="shared" si="1"/>
        <v>0.35665409802370723</v>
      </c>
      <c r="G26" s="126">
        <v>1.2999999999999999E-3</v>
      </c>
      <c r="H26" s="117">
        <f t="shared" si="3"/>
        <v>0.23182516371540968</v>
      </c>
      <c r="I26" s="126">
        <v>0</v>
      </c>
      <c r="J26" s="117">
        <f t="shared" si="2"/>
        <v>0</v>
      </c>
    </row>
    <row r="27" spans="1:10" x14ac:dyDescent="0.25">
      <c r="A27" s="75" t="s">
        <v>248</v>
      </c>
      <c r="B27" s="127">
        <f>'Beregning gnsn MU'!AP30</f>
        <v>178.91712726938718</v>
      </c>
      <c r="C27" s="126">
        <v>1E-3</v>
      </c>
      <c r="D27" s="117">
        <f t="shared" si="0"/>
        <v>0.17891712726938719</v>
      </c>
      <c r="E27" s="126">
        <v>1E-3</v>
      </c>
      <c r="F27" s="117">
        <f t="shared" si="1"/>
        <v>0.17891712726938719</v>
      </c>
      <c r="G27" s="126">
        <v>1E-3</v>
      </c>
      <c r="H27" s="117">
        <f t="shared" si="3"/>
        <v>0.17891712726938719</v>
      </c>
      <c r="I27" s="126">
        <v>1E-3</v>
      </c>
      <c r="J27" s="117">
        <f t="shared" si="2"/>
        <v>0.17891712726938719</v>
      </c>
    </row>
    <row r="28" spans="1:10" x14ac:dyDescent="0.25">
      <c r="A28" s="121" t="s">
        <v>328</v>
      </c>
      <c r="B28" s="119"/>
      <c r="C28" s="119"/>
      <c r="D28" s="119">
        <f>SUM(D5:D27)</f>
        <v>33.000891957901501</v>
      </c>
      <c r="E28" s="119"/>
      <c r="F28" s="119">
        <f>SUM(F5:F27)</f>
        <v>28.781777419959017</v>
      </c>
      <c r="G28" s="119"/>
      <c r="H28" s="119">
        <f>SUM(H5:H27)</f>
        <v>25.871837396859224</v>
      </c>
      <c r="I28" s="119"/>
      <c r="J28" s="119">
        <f>SUM(J5:J27)</f>
        <v>23.913746458920638</v>
      </c>
    </row>
    <row r="29" spans="1:10" x14ac:dyDescent="0.25">
      <c r="A29" s="71" t="s">
        <v>249</v>
      </c>
      <c r="B29" s="89"/>
      <c r="C29" s="89"/>
      <c r="D29" s="116">
        <f>SUM(0.05*D28)</f>
        <v>1.6500445978950751</v>
      </c>
      <c r="E29" s="72"/>
      <c r="F29" s="116">
        <f>SUM(0.05*F28)</f>
        <v>1.439088870997951</v>
      </c>
      <c r="G29" s="72"/>
      <c r="H29" s="116">
        <f>SUM(0.05*H28)</f>
        <v>1.2935918698429614</v>
      </c>
      <c r="I29" s="72"/>
      <c r="J29" s="116">
        <f>SUM(0.05*J28)</f>
        <v>1.1956873229460319</v>
      </c>
    </row>
    <row r="30" spans="1:10" x14ac:dyDescent="0.25">
      <c r="A30" s="104" t="s">
        <v>329</v>
      </c>
      <c r="B30" s="105"/>
      <c r="C30" s="105"/>
      <c r="D30" s="105">
        <f>SUM(B33*(D28+D29))</f>
        <v>1053.9659869054792</v>
      </c>
      <c r="E30" s="105"/>
      <c r="F30" s="105">
        <f>SUM(B33*(F28+F29))</f>
        <v>919.21801634994119</v>
      </c>
      <c r="G30" s="105"/>
      <c r="H30" s="105">
        <f>SUM(B33*(H28+H29))</f>
        <v>826.2818068621915</v>
      </c>
      <c r="I30" s="105"/>
      <c r="J30" s="105">
        <f>SUM(B33*(J28+J29))</f>
        <v>763.7452775317779</v>
      </c>
    </row>
    <row r="31" spans="1:10" x14ac:dyDescent="0.25">
      <c r="A31" s="121" t="s">
        <v>330</v>
      </c>
      <c r="B31" s="119"/>
      <c r="C31" s="119"/>
      <c r="D31" s="119">
        <f>SUM(D30*12)</f>
        <v>12647.59184286575</v>
      </c>
      <c r="E31" s="119"/>
      <c r="F31" s="119">
        <f>SUM(F30*12)</f>
        <v>11030.616196199295</v>
      </c>
      <c r="G31" s="119"/>
      <c r="H31" s="119">
        <f>SUM(H30*12)</f>
        <v>9915.3816823462985</v>
      </c>
      <c r="I31" s="119"/>
      <c r="J31" s="119">
        <f>SUM(J30*12)</f>
        <v>9164.9433303813348</v>
      </c>
    </row>
    <row r="33" spans="1:2" x14ac:dyDescent="0.25">
      <c r="A33" s="133" t="s">
        <v>331</v>
      </c>
      <c r="B33" s="133">
        <f>SUM(365/12)</f>
        <v>30.416666666666668</v>
      </c>
    </row>
  </sheetData>
  <sheetProtection algorithmName="SHA-512" hashValue="MKaxxDn/YDdNmgnr8icMb2Ew9zkdZVBeDjXeUOJeZPoxtSEF8rIDN3psdZkTweagoVE24Et5wt2Tob1ddCNpEg==" saltValue="tPPRC8xIzek35584a8AlUA==" spinCount="100000" sheet="1" objects="1" scenarios="1"/>
  <mergeCells count="6">
    <mergeCell ref="A1:B2"/>
    <mergeCell ref="C1:J1"/>
    <mergeCell ref="C2:D2"/>
    <mergeCell ref="E2:F2"/>
    <mergeCell ref="G2:H2"/>
    <mergeCell ref="I2:J2"/>
  </mergeCells>
  <pageMargins left="0.7" right="0.7" top="0.75" bottom="0.75" header="0.3" footer="0.3"/>
  <pageSetup paperSize="9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0"/>
  <sheetViews>
    <sheetView topLeftCell="F1" workbookViewId="0">
      <selection activeCell="W22" sqref="W22"/>
    </sheetView>
  </sheetViews>
  <sheetFormatPr defaultRowHeight="12" x14ac:dyDescent="0.2"/>
  <cols>
    <col min="1" max="1" width="22" style="56" bestFit="1" customWidth="1"/>
    <col min="2" max="38" width="7" style="56" customWidth="1"/>
    <col min="39" max="39" width="8.140625" style="56" customWidth="1"/>
    <col min="40" max="42" width="9" style="56" customWidth="1"/>
    <col min="43" max="16384" width="9.140625" style="56"/>
  </cols>
  <sheetData>
    <row r="1" spans="1:42" x14ac:dyDescent="0.2">
      <c r="A1" s="54" t="s">
        <v>69</v>
      </c>
    </row>
    <row r="2" spans="1:42" s="54" customFormat="1" x14ac:dyDescent="0.2">
      <c r="A2" s="159" t="s">
        <v>0</v>
      </c>
      <c r="B2" s="158">
        <v>1</v>
      </c>
      <c r="C2" s="158"/>
      <c r="D2" s="158">
        <v>2</v>
      </c>
      <c r="E2" s="158"/>
      <c r="F2" s="158">
        <v>3</v>
      </c>
      <c r="G2" s="158"/>
      <c r="H2" s="158">
        <v>4</v>
      </c>
      <c r="I2" s="158"/>
      <c r="J2" s="158">
        <v>5</v>
      </c>
      <c r="K2" s="158"/>
      <c r="L2" s="158">
        <v>6</v>
      </c>
      <c r="M2" s="158"/>
      <c r="N2" s="158">
        <v>7</v>
      </c>
      <c r="O2" s="158"/>
      <c r="P2" s="158">
        <v>8</v>
      </c>
      <c r="Q2" s="158"/>
      <c r="R2" s="158">
        <v>9</v>
      </c>
      <c r="S2" s="158"/>
      <c r="T2" s="158">
        <v>10</v>
      </c>
      <c r="U2" s="158"/>
      <c r="V2" s="158">
        <v>11</v>
      </c>
      <c r="W2" s="158"/>
      <c r="X2" s="158">
        <v>12</v>
      </c>
      <c r="Y2" s="158"/>
      <c r="Z2" s="158">
        <v>13</v>
      </c>
      <c r="AA2" s="158"/>
      <c r="AB2" s="158">
        <v>14</v>
      </c>
      <c r="AC2" s="158"/>
      <c r="AD2" s="158">
        <v>15</v>
      </c>
      <c r="AE2" s="158"/>
      <c r="AF2" s="167">
        <v>16</v>
      </c>
      <c r="AG2" s="168"/>
      <c r="AH2" s="167">
        <v>17</v>
      </c>
      <c r="AI2" s="168"/>
      <c r="AJ2" s="163">
        <v>18</v>
      </c>
      <c r="AK2" s="164"/>
      <c r="AL2" s="165" t="s">
        <v>40</v>
      </c>
      <c r="AM2" s="166"/>
      <c r="AN2" s="58" t="s">
        <v>241</v>
      </c>
      <c r="AO2" s="60" t="s">
        <v>241</v>
      </c>
      <c r="AP2" s="161" t="s">
        <v>240</v>
      </c>
    </row>
    <row r="3" spans="1:42" s="55" customFormat="1" x14ac:dyDescent="0.25">
      <c r="A3" s="160"/>
      <c r="B3" s="58" t="s">
        <v>28</v>
      </c>
      <c r="C3" s="60" t="s">
        <v>29</v>
      </c>
      <c r="D3" s="58" t="s">
        <v>28</v>
      </c>
      <c r="E3" s="60" t="s">
        <v>29</v>
      </c>
      <c r="F3" s="58" t="s">
        <v>28</v>
      </c>
      <c r="G3" s="60" t="s">
        <v>29</v>
      </c>
      <c r="H3" s="58" t="s">
        <v>28</v>
      </c>
      <c r="I3" s="60" t="s">
        <v>29</v>
      </c>
      <c r="J3" s="58" t="s">
        <v>28</v>
      </c>
      <c r="K3" s="60" t="s">
        <v>29</v>
      </c>
      <c r="L3" s="58" t="s">
        <v>28</v>
      </c>
      <c r="M3" s="60" t="s">
        <v>29</v>
      </c>
      <c r="N3" s="58" t="s">
        <v>28</v>
      </c>
      <c r="O3" s="60" t="s">
        <v>29</v>
      </c>
      <c r="P3" s="58" t="s">
        <v>28</v>
      </c>
      <c r="Q3" s="60" t="s">
        <v>29</v>
      </c>
      <c r="R3" s="58" t="s">
        <v>28</v>
      </c>
      <c r="S3" s="60" t="s">
        <v>29</v>
      </c>
      <c r="T3" s="58" t="s">
        <v>28</v>
      </c>
      <c r="U3" s="60" t="s">
        <v>29</v>
      </c>
      <c r="V3" s="58" t="s">
        <v>28</v>
      </c>
      <c r="W3" s="60" t="s">
        <v>29</v>
      </c>
      <c r="X3" s="58" t="s">
        <v>28</v>
      </c>
      <c r="Y3" s="60" t="s">
        <v>29</v>
      </c>
      <c r="Z3" s="58" t="s">
        <v>28</v>
      </c>
      <c r="AA3" s="60" t="s">
        <v>29</v>
      </c>
      <c r="AB3" s="58" t="s">
        <v>28</v>
      </c>
      <c r="AC3" s="60" t="s">
        <v>29</v>
      </c>
      <c r="AD3" s="58" t="s">
        <v>28</v>
      </c>
      <c r="AE3" s="60" t="s">
        <v>29</v>
      </c>
      <c r="AF3" s="58" t="s">
        <v>28</v>
      </c>
      <c r="AG3" s="60" t="s">
        <v>29</v>
      </c>
      <c r="AH3" s="58" t="s">
        <v>28</v>
      </c>
      <c r="AI3" s="60" t="s">
        <v>29</v>
      </c>
      <c r="AJ3" s="58" t="s">
        <v>28</v>
      </c>
      <c r="AK3" s="60" t="s">
        <v>29</v>
      </c>
      <c r="AL3" s="58" t="s">
        <v>242</v>
      </c>
      <c r="AM3" s="60" t="s">
        <v>243</v>
      </c>
      <c r="AN3" s="58" t="s">
        <v>28</v>
      </c>
      <c r="AO3" s="60" t="s">
        <v>29</v>
      </c>
      <c r="AP3" s="162"/>
    </row>
    <row r="4" spans="1:42" x14ac:dyDescent="0.2">
      <c r="A4" s="65" t="s">
        <v>1</v>
      </c>
      <c r="B4" s="59">
        <f>'1'!F7</f>
        <v>0</v>
      </c>
      <c r="C4" s="61">
        <f>'1'!K7</f>
        <v>0</v>
      </c>
      <c r="D4" s="59">
        <f>'2'!F7</f>
        <v>149.75</v>
      </c>
      <c r="E4" s="61">
        <f>'2'!K7</f>
        <v>0</v>
      </c>
      <c r="F4" s="59">
        <f>'3'!F7</f>
        <v>106.5</v>
      </c>
      <c r="G4" s="61">
        <f>'3'!K7</f>
        <v>39.361702127659576</v>
      </c>
      <c r="H4" s="59">
        <f>'4'!F7</f>
        <v>126.73076923076923</v>
      </c>
      <c r="I4" s="61">
        <f>'4'!K7</f>
        <v>27.083333333333336</v>
      </c>
      <c r="J4" s="59">
        <f>'5'!F7</f>
        <v>142.5</v>
      </c>
      <c r="K4" s="61">
        <f>'5'!K7</f>
        <v>36.36363636363636</v>
      </c>
      <c r="L4" s="59">
        <f>'6'!F7</f>
        <v>134.42307692307693</v>
      </c>
      <c r="M4" s="61">
        <f>'6'!K7</f>
        <v>41.562499999999993</v>
      </c>
      <c r="N4" s="59">
        <f>'7'!F7</f>
        <v>116.5</v>
      </c>
      <c r="O4" s="61">
        <f>'7'!K7</f>
        <v>16.583333333333332</v>
      </c>
      <c r="P4" s="59">
        <f>'8'!F7</f>
        <v>153.65384615384616</v>
      </c>
      <c r="Q4" s="61">
        <f>'8'!K7</f>
        <v>52.261904761904759</v>
      </c>
      <c r="R4" s="59">
        <f>'9'!F7</f>
        <v>134.42307692307693</v>
      </c>
      <c r="S4" s="61">
        <f>'9'!K7</f>
        <v>39.9</v>
      </c>
      <c r="T4" s="59">
        <f>'10'!F7</f>
        <v>0</v>
      </c>
      <c r="U4" s="61">
        <f>'10'!K7</f>
        <v>0</v>
      </c>
      <c r="V4" s="59">
        <f>'11'!F7</f>
        <v>106.96428571428571</v>
      </c>
      <c r="W4" s="61">
        <f>'11'!K7</f>
        <v>19.583333333333336</v>
      </c>
      <c r="X4" s="59">
        <f>'12'!F7</f>
        <v>126.73076923076923</v>
      </c>
      <c r="Y4" s="61">
        <f>'12'!K7</f>
        <v>44.630872483221474</v>
      </c>
      <c r="Z4" s="59">
        <f>'13'!F7</f>
        <v>0</v>
      </c>
      <c r="AA4" s="61">
        <f>'13'!K7</f>
        <v>0</v>
      </c>
      <c r="AB4" s="59">
        <f>'14'!F7</f>
        <v>105</v>
      </c>
      <c r="AC4" s="61">
        <f>'14'!K7</f>
        <v>22.321428571428573</v>
      </c>
      <c r="AD4" s="59">
        <f>'15'!F7</f>
        <v>116.5</v>
      </c>
      <c r="AE4" s="61">
        <f>'15'!K7</f>
        <v>44.831460674157306</v>
      </c>
      <c r="AF4" s="59">
        <f>'16'!F7</f>
        <v>116.5</v>
      </c>
      <c r="AG4" s="61">
        <f>'16'!K7</f>
        <v>36.063829787234042</v>
      </c>
      <c r="AH4" s="59">
        <f>'17'!F7</f>
        <v>144.75</v>
      </c>
      <c r="AI4" s="61">
        <f>'17'!K7</f>
        <v>22.321428571428573</v>
      </c>
      <c r="AJ4" s="111">
        <f>'18'!F7</f>
        <v>186.66666666666669</v>
      </c>
      <c r="AK4" s="112">
        <v>0</v>
      </c>
      <c r="AL4" s="62">
        <v>15</v>
      </c>
      <c r="AM4" s="63">
        <v>13</v>
      </c>
      <c r="AN4" s="59">
        <f>SUM((B4+D4+F4+H4+J4+L4+N4+P4+R4+T4+V4+X4+Z4+AB4+AD4+AF4+AJ4+AH4)/AL4)</f>
        <v>131.17283272283274</v>
      </c>
      <c r="AO4" s="61">
        <f>SUM((C4+E4+G4+I4+K4+M4+O4+Q4+S4+U4+W4+Y4+AA4+AC4+AE4+AG4+AI4+AK4)/AM4)</f>
        <v>34.066827949282363</v>
      </c>
      <c r="AP4" s="66">
        <f>SUM(AN4-AO4)</f>
        <v>97.106004773550382</v>
      </c>
    </row>
    <row r="5" spans="1:42" x14ac:dyDescent="0.2">
      <c r="A5" s="65" t="s">
        <v>2</v>
      </c>
      <c r="B5" s="59">
        <f>'1'!F8</f>
        <v>0</v>
      </c>
      <c r="C5" s="61">
        <f>'1'!K8</f>
        <v>0</v>
      </c>
      <c r="D5" s="59">
        <f>'2'!F8</f>
        <v>0</v>
      </c>
      <c r="E5" s="61">
        <f>'2'!K8</f>
        <v>0</v>
      </c>
      <c r="F5" s="59">
        <f>'3'!F8</f>
        <v>0</v>
      </c>
      <c r="G5" s="61">
        <f>'3'!K8</f>
        <v>0</v>
      </c>
      <c r="H5" s="59">
        <f>'4'!F8</f>
        <v>0</v>
      </c>
      <c r="I5" s="61">
        <f>'4'!K8</f>
        <v>0</v>
      </c>
      <c r="J5" s="59">
        <f>'5'!F8</f>
        <v>0</v>
      </c>
      <c r="K5" s="61">
        <f>'5'!K8</f>
        <v>0</v>
      </c>
      <c r="L5" s="59">
        <f>'6'!F8</f>
        <v>124.82142857142858</v>
      </c>
      <c r="M5" s="61">
        <f>'6'!K8</f>
        <v>51.36363636363636</v>
      </c>
      <c r="N5" s="59">
        <f>'7'!F8</f>
        <v>124.82142857142858</v>
      </c>
      <c r="O5" s="61">
        <f>'7'!K8</f>
        <v>31.818181818181817</v>
      </c>
      <c r="P5" s="59">
        <f>'8'!F8</f>
        <v>114.10714285714285</v>
      </c>
      <c r="Q5" s="61">
        <f>'8'!K8</f>
        <v>40</v>
      </c>
      <c r="R5" s="59">
        <f>'9'!F8</f>
        <v>0</v>
      </c>
      <c r="S5" s="61">
        <f>'9'!K8</f>
        <v>0</v>
      </c>
      <c r="T5" s="59">
        <f>'10'!F8</f>
        <v>106.96428571428571</v>
      </c>
      <c r="U5" s="61">
        <f>'10'!K8</f>
        <v>19.148936170212767</v>
      </c>
      <c r="V5" s="59">
        <f>'11'!F8</f>
        <v>89.285714285714292</v>
      </c>
      <c r="W5" s="61">
        <f>'11'!K8</f>
        <v>0</v>
      </c>
      <c r="X5" s="59">
        <f>'12'!F8</f>
        <v>0</v>
      </c>
      <c r="Y5" s="61">
        <f>'12'!K8</f>
        <v>0</v>
      </c>
      <c r="Z5" s="59">
        <f>'13'!F8</f>
        <v>0</v>
      </c>
      <c r="AA5" s="61">
        <f>'13'!K8</f>
        <v>0</v>
      </c>
      <c r="AB5" s="59">
        <f>'14'!F8</f>
        <v>0</v>
      </c>
      <c r="AC5" s="61">
        <f>'14'!K8</f>
        <v>0</v>
      </c>
      <c r="AD5" s="59">
        <f>'15'!F8</f>
        <v>142.5</v>
      </c>
      <c r="AE5" s="61">
        <f>'15'!K8</f>
        <v>41.666666666666664</v>
      </c>
      <c r="AF5" s="59">
        <f>'16'!F8</f>
        <v>149.75</v>
      </c>
      <c r="AG5" s="61">
        <f>'16'!K8</f>
        <v>62.714285714285708</v>
      </c>
      <c r="AH5" s="59">
        <f>'17'!F8</f>
        <v>144.75</v>
      </c>
      <c r="AI5" s="61">
        <f>'17'!K8</f>
        <v>41.666666666666664</v>
      </c>
      <c r="AJ5" s="111">
        <f>'18'!F8</f>
        <v>145.45454545454544</v>
      </c>
      <c r="AK5" s="112">
        <v>0</v>
      </c>
      <c r="AL5" s="62">
        <v>9</v>
      </c>
      <c r="AM5" s="63">
        <v>7</v>
      </c>
      <c r="AN5" s="59">
        <f t="shared" ref="AN5:AN26" si="0">SUM((B5+D5+F5+H5+J5+L5+N5+P5+R5+T5+V5+X5+Z5+AB5+AD5+AF5+AJ5+AH5)/AL5)</f>
        <v>126.93939393939394</v>
      </c>
      <c r="AO5" s="61">
        <f t="shared" ref="AO5:AO30" si="1">SUM((C5+E5+G5+I5+K5+M5+O5+Q5+S5+U5+W5+Y5+AA5+AC5+AE5+AG5+AI5+AK5)/AM5)</f>
        <v>41.196910485664283</v>
      </c>
      <c r="AP5" s="66">
        <f t="shared" ref="AP5:AP30" si="2">SUM(AN5-AO5)</f>
        <v>85.742483453729648</v>
      </c>
    </row>
    <row r="6" spans="1:42" x14ac:dyDescent="0.2">
      <c r="A6" s="64" t="s">
        <v>3</v>
      </c>
      <c r="B6" s="59">
        <f>'1'!F9</f>
        <v>0</v>
      </c>
      <c r="C6" s="61">
        <f>'1'!K9</f>
        <v>0</v>
      </c>
      <c r="D6" s="59">
        <f>'2'!F9</f>
        <v>0</v>
      </c>
      <c r="E6" s="61">
        <f>'2'!K9</f>
        <v>0</v>
      </c>
      <c r="F6" s="59">
        <f>'3'!F9</f>
        <v>0</v>
      </c>
      <c r="G6" s="61">
        <f>'3'!K9</f>
        <v>0</v>
      </c>
      <c r="H6" s="59">
        <f>'4'!F9</f>
        <v>0</v>
      </c>
      <c r="I6" s="61">
        <f>'4'!K9</f>
        <v>0</v>
      </c>
      <c r="J6" s="59">
        <f>'5'!F9</f>
        <v>0</v>
      </c>
      <c r="K6" s="61">
        <f>'5'!K9</f>
        <v>0</v>
      </c>
      <c r="L6" s="59">
        <f>'6'!F9</f>
        <v>0</v>
      </c>
      <c r="M6" s="61">
        <f>'6'!K9</f>
        <v>0</v>
      </c>
      <c r="N6" s="59">
        <f>'7'!F9</f>
        <v>0</v>
      </c>
      <c r="O6" s="61">
        <f>'7'!K9</f>
        <v>0</v>
      </c>
      <c r="P6" s="59">
        <f>'8'!F9</f>
        <v>0</v>
      </c>
      <c r="Q6" s="61">
        <f>'8'!K9</f>
        <v>0</v>
      </c>
      <c r="R6" s="59">
        <f>'9'!F9</f>
        <v>99.9</v>
      </c>
      <c r="S6" s="61">
        <f>'9'!K9</f>
        <v>54.327272727272721</v>
      </c>
      <c r="T6" s="59">
        <f>'10'!F9</f>
        <v>0</v>
      </c>
      <c r="U6" s="61">
        <f>'10'!K9</f>
        <v>0</v>
      </c>
      <c r="V6" s="59">
        <f>'11'!F9</f>
        <v>0</v>
      </c>
      <c r="W6" s="61">
        <f>'11'!K9</f>
        <v>0</v>
      </c>
      <c r="X6" s="59">
        <f>'12'!F9</f>
        <v>0</v>
      </c>
      <c r="Y6" s="61">
        <f>'12'!K9</f>
        <v>0</v>
      </c>
      <c r="Z6" s="59">
        <f>'13'!F9</f>
        <v>0</v>
      </c>
      <c r="AA6" s="61">
        <f>'13'!K9</f>
        <v>0</v>
      </c>
      <c r="AB6" s="59">
        <f>'14'!F9</f>
        <v>0</v>
      </c>
      <c r="AC6" s="61">
        <f>'14'!K9</f>
        <v>0</v>
      </c>
      <c r="AD6" s="59">
        <f>'15'!F9</f>
        <v>0</v>
      </c>
      <c r="AE6" s="61">
        <f>'15'!K9</f>
        <v>0</v>
      </c>
      <c r="AF6" s="59">
        <f>'16'!F9</f>
        <v>0</v>
      </c>
      <c r="AG6" s="61">
        <f>'16'!K9</f>
        <v>32.823529411764703</v>
      </c>
      <c r="AH6" s="59">
        <f>'17'!F9</f>
        <v>0</v>
      </c>
      <c r="AI6" s="61">
        <f>'17'!K9</f>
        <v>56.481481481481481</v>
      </c>
      <c r="AJ6" s="111">
        <f>'18'!F9</f>
        <v>100</v>
      </c>
      <c r="AK6" s="112">
        <v>0</v>
      </c>
      <c r="AL6" s="62">
        <v>2</v>
      </c>
      <c r="AM6" s="63">
        <v>3</v>
      </c>
      <c r="AN6" s="59">
        <f t="shared" si="0"/>
        <v>99.95</v>
      </c>
      <c r="AO6" s="61">
        <f t="shared" si="1"/>
        <v>47.877427873506299</v>
      </c>
      <c r="AP6" s="66">
        <f t="shared" si="2"/>
        <v>52.072572126493704</v>
      </c>
    </row>
    <row r="7" spans="1:42" x14ac:dyDescent="0.2">
      <c r="A7" s="64" t="s">
        <v>4</v>
      </c>
      <c r="B7" s="59">
        <f>'1'!F10</f>
        <v>69.333333333333329</v>
      </c>
      <c r="C7" s="61">
        <f>'1'!K10</f>
        <v>77.333333333333343</v>
      </c>
      <c r="D7" s="59">
        <f>'2'!F10</f>
        <v>103.86666666666667</v>
      </c>
      <c r="E7" s="61">
        <f>'2'!K10</f>
        <v>0</v>
      </c>
      <c r="F7" s="59">
        <f>'3'!F10</f>
        <v>71.86666666666666</v>
      </c>
      <c r="G7" s="61">
        <f>'3'!K10</f>
        <v>59.9</v>
      </c>
      <c r="H7" s="59">
        <f>'4'!F10</f>
        <v>65.900000000000006</v>
      </c>
      <c r="I7" s="61">
        <f>'4'!K10</f>
        <v>59.9</v>
      </c>
      <c r="J7" s="59">
        <f>'5'!F10</f>
        <v>71.86666666666666</v>
      </c>
      <c r="K7" s="61">
        <f>'5'!K10</f>
        <v>23.9</v>
      </c>
      <c r="L7" s="59">
        <f>'6'!F10</f>
        <v>65.900000000000006</v>
      </c>
      <c r="M7" s="61">
        <f>'6'!K10</f>
        <v>59.9</v>
      </c>
      <c r="N7" s="59">
        <f>'7'!F10</f>
        <v>65.900000000000006</v>
      </c>
      <c r="O7" s="61">
        <f>'7'!K10</f>
        <v>66.533333333333331</v>
      </c>
      <c r="P7" s="59">
        <f>'8'!F10</f>
        <v>85.2</v>
      </c>
      <c r="Q7" s="61">
        <f>'8'!K10</f>
        <v>14.95</v>
      </c>
      <c r="R7" s="59">
        <f>'9'!F10</f>
        <v>174.75000000000003</v>
      </c>
      <c r="S7" s="61">
        <f>'9'!K10</f>
        <v>59.9</v>
      </c>
      <c r="T7" s="59">
        <f>'10'!F10</f>
        <v>0</v>
      </c>
      <c r="U7" s="61">
        <f>'10'!K10</f>
        <v>0</v>
      </c>
      <c r="V7" s="59">
        <f>'11'!F10</f>
        <v>53.333333333333336</v>
      </c>
      <c r="W7" s="61">
        <f>'11'!K10</f>
        <v>22.933333333333334</v>
      </c>
      <c r="X7" s="59">
        <f>'12'!F10</f>
        <v>71.86666666666666</v>
      </c>
      <c r="Y7" s="61">
        <f>'12'!K10</f>
        <v>36</v>
      </c>
      <c r="Z7" s="59">
        <f>'13'!F10</f>
        <v>92.15384615384616</v>
      </c>
      <c r="AA7" s="61">
        <f>'13'!K10</f>
        <v>36</v>
      </c>
      <c r="AB7" s="59">
        <f>'14'!F10</f>
        <v>26.666666666666668</v>
      </c>
      <c r="AC7" s="61">
        <f>'14'!K10</f>
        <v>23.9</v>
      </c>
      <c r="AD7" s="59">
        <f>'15'!F10</f>
        <v>71.86666666666666</v>
      </c>
      <c r="AE7" s="61">
        <f>'15'!K10</f>
        <v>23.9</v>
      </c>
      <c r="AF7" s="59">
        <f>'16'!F10</f>
        <v>66.533333333333331</v>
      </c>
      <c r="AG7" s="61">
        <f>'16'!K10</f>
        <v>50</v>
      </c>
      <c r="AH7" s="59">
        <f>'17'!F10</f>
        <v>70</v>
      </c>
      <c r="AI7" s="61">
        <f>'17'!K10</f>
        <v>50</v>
      </c>
      <c r="AJ7" s="111">
        <f>'18'!F10</f>
        <v>0</v>
      </c>
      <c r="AK7" s="112">
        <v>0</v>
      </c>
      <c r="AL7" s="62">
        <v>16</v>
      </c>
      <c r="AM7" s="63">
        <v>15</v>
      </c>
      <c r="AN7" s="59">
        <f t="shared" si="0"/>
        <v>76.687740384615381</v>
      </c>
      <c r="AO7" s="61">
        <f t="shared" si="1"/>
        <v>44.336666666666666</v>
      </c>
      <c r="AP7" s="66">
        <f t="shared" si="2"/>
        <v>32.351073717948715</v>
      </c>
    </row>
    <row r="8" spans="1:42" x14ac:dyDescent="0.2">
      <c r="A8" s="64" t="s">
        <v>5</v>
      </c>
      <c r="B8" s="59">
        <f>'1'!F11</f>
        <v>79.875</v>
      </c>
      <c r="C8" s="61">
        <f>'1'!K11</f>
        <v>10.833333333333334</v>
      </c>
      <c r="D8" s="59">
        <f>'2'!F11</f>
        <v>82.375</v>
      </c>
      <c r="E8" s="61">
        <f>'2'!K11</f>
        <v>0</v>
      </c>
      <c r="F8" s="59">
        <f>'3'!F11</f>
        <v>142.5</v>
      </c>
      <c r="G8" s="61">
        <f>'3'!K11</f>
        <v>40.357142857142854</v>
      </c>
      <c r="H8" s="59">
        <f>'4'!F11</f>
        <v>144.75</v>
      </c>
      <c r="I8" s="61">
        <f>'4'!K11</f>
        <v>23.846153846153847</v>
      </c>
      <c r="J8" s="59">
        <f>'5'!F11</f>
        <v>109.83333333333334</v>
      </c>
      <c r="K8" s="61">
        <f>'5'!K11</f>
        <v>27.5</v>
      </c>
      <c r="L8" s="59">
        <f>'6'!F11</f>
        <v>82.375</v>
      </c>
      <c r="M8" s="61">
        <f>'6'!K11</f>
        <v>31.9</v>
      </c>
      <c r="N8" s="59">
        <f>'7'!F11</f>
        <v>84.875</v>
      </c>
      <c r="O8" s="61">
        <f>'7'!K11</f>
        <v>26.583333333333332</v>
      </c>
      <c r="P8" s="59">
        <f>'8'!F11</f>
        <v>87.375000000000014</v>
      </c>
      <c r="Q8" s="61">
        <f>'8'!K11</f>
        <v>34.916666666666664</v>
      </c>
      <c r="R8" s="59">
        <f>'9'!F11</f>
        <v>166.33333333333334</v>
      </c>
      <c r="S8" s="61">
        <f>'9'!K11</f>
        <v>10.833333333333334</v>
      </c>
      <c r="T8" s="59">
        <f>'10'!F11</f>
        <v>0</v>
      </c>
      <c r="U8" s="61">
        <f>'10'!K11</f>
        <v>0</v>
      </c>
      <c r="V8" s="59">
        <f>'11'!F11</f>
        <v>0</v>
      </c>
      <c r="W8" s="61">
        <f>'11'!K11</f>
        <v>0</v>
      </c>
      <c r="X8" s="59">
        <f>'12'!F11</f>
        <v>0</v>
      </c>
      <c r="Y8" s="61">
        <f>'12'!K11</f>
        <v>0</v>
      </c>
      <c r="Z8" s="59">
        <f>'13'!F11</f>
        <v>0</v>
      </c>
      <c r="AA8" s="61">
        <f>'13'!K11</f>
        <v>0</v>
      </c>
      <c r="AB8" s="59">
        <f>'14'!F11</f>
        <v>162.29166666666666</v>
      </c>
      <c r="AC8" s="61">
        <f>'14'!K11</f>
        <v>18.75</v>
      </c>
      <c r="AD8" s="59">
        <f>'15'!F11</f>
        <v>116.46666666666667</v>
      </c>
      <c r="AE8" s="61">
        <f>'15'!K11</f>
        <v>24.937499999999996</v>
      </c>
      <c r="AF8" s="59">
        <f>'16'!F11</f>
        <v>82.375</v>
      </c>
      <c r="AG8" s="61">
        <f>'16'!K11</f>
        <v>24.937499999999996</v>
      </c>
      <c r="AH8" s="59">
        <f>'17'!F11</f>
        <v>161.45833333333334</v>
      </c>
      <c r="AI8" s="61">
        <f>'17'!K11</f>
        <v>24.388888888888886</v>
      </c>
      <c r="AJ8" s="111">
        <f>'18'!F11</f>
        <v>123.33333333333334</v>
      </c>
      <c r="AK8" s="112">
        <v>0</v>
      </c>
      <c r="AL8" s="62">
        <v>14</v>
      </c>
      <c r="AM8" s="63">
        <v>12</v>
      </c>
      <c r="AN8" s="59">
        <f t="shared" si="0"/>
        <v>116.15833333333333</v>
      </c>
      <c r="AO8" s="61">
        <f t="shared" si="1"/>
        <v>24.981987688237684</v>
      </c>
      <c r="AP8" s="66">
        <f t="shared" si="2"/>
        <v>91.176345645095651</v>
      </c>
    </row>
    <row r="9" spans="1:42" x14ac:dyDescent="0.2">
      <c r="A9" s="64" t="s">
        <v>6</v>
      </c>
      <c r="B9" s="59">
        <f>'1'!F12</f>
        <v>0</v>
      </c>
      <c r="C9" s="61">
        <f>'1'!K12</f>
        <v>0</v>
      </c>
      <c r="D9" s="59">
        <f>'2'!F12</f>
        <v>166.33333333333334</v>
      </c>
      <c r="E9" s="61">
        <f>'2'!K12</f>
        <v>0</v>
      </c>
      <c r="F9" s="59">
        <f>'3'!F12</f>
        <v>193</v>
      </c>
      <c r="G9" s="61">
        <f>'3'!K12</f>
        <v>56.499999999999993</v>
      </c>
      <c r="H9" s="59">
        <f>'4'!F12</f>
        <v>193</v>
      </c>
      <c r="I9" s="61">
        <f>'4'!K12</f>
        <v>16.5</v>
      </c>
      <c r="J9" s="59">
        <f>'5'!F12</f>
        <v>193</v>
      </c>
      <c r="K9" s="61">
        <f>'5'!K12</f>
        <v>47</v>
      </c>
      <c r="L9" s="59">
        <f>'6'!F12</f>
        <v>116.5</v>
      </c>
      <c r="M9" s="61">
        <f>'6'!K12</f>
        <v>24.916666666666668</v>
      </c>
      <c r="N9" s="59">
        <f>'7'!F12</f>
        <v>179.23076923076925</v>
      </c>
      <c r="O9" s="61">
        <f>'7'!K12</f>
        <v>14.166666666666666</v>
      </c>
      <c r="P9" s="59">
        <f>'8'!F12</f>
        <v>123.16666666666667</v>
      </c>
      <c r="Q9" s="61">
        <f>'8'!K12</f>
        <v>21.583333333333332</v>
      </c>
      <c r="R9" s="59">
        <f>'9'!F12</f>
        <v>145.625</v>
      </c>
      <c r="S9" s="61">
        <f>'9'!K12</f>
        <v>31.919999999999998</v>
      </c>
      <c r="T9" s="59">
        <f>'10'!F12</f>
        <v>0</v>
      </c>
      <c r="U9" s="61">
        <f>'10'!K12</f>
        <v>0</v>
      </c>
      <c r="V9" s="59">
        <f>'11'!F12</f>
        <v>106.96428571428571</v>
      </c>
      <c r="W9" s="61">
        <f>'11'!K12</f>
        <v>13.266666666666666</v>
      </c>
      <c r="X9" s="59">
        <f>'12'!F12</f>
        <v>0</v>
      </c>
      <c r="Y9" s="61">
        <f>'12'!K12</f>
        <v>0</v>
      </c>
      <c r="Z9" s="59">
        <f>'13'!F12</f>
        <v>184.35897435897439</v>
      </c>
      <c r="AA9" s="61">
        <f>'13'!K12</f>
        <v>16.5</v>
      </c>
      <c r="AB9" s="59">
        <f>'14'!F12</f>
        <v>193</v>
      </c>
      <c r="AC9" s="61">
        <f>'14'!K12</f>
        <v>18.333333333333332</v>
      </c>
      <c r="AD9" s="59">
        <f>'15'!F12</f>
        <v>0</v>
      </c>
      <c r="AE9" s="61">
        <f>'15'!K12</f>
        <v>0</v>
      </c>
      <c r="AF9" s="59">
        <f>'16'!F12</f>
        <v>123.16666666666667</v>
      </c>
      <c r="AG9" s="61">
        <f>'16'!K12</f>
        <v>89.833333333333329</v>
      </c>
      <c r="AH9" s="59">
        <f>'17'!F12</f>
        <v>193</v>
      </c>
      <c r="AI9" s="61">
        <f>'17'!K12</f>
        <v>46</v>
      </c>
      <c r="AJ9" s="111">
        <f>'18'!F12</f>
        <v>133.33333333333334</v>
      </c>
      <c r="AK9" s="112">
        <v>0</v>
      </c>
      <c r="AL9" s="62">
        <v>14</v>
      </c>
      <c r="AM9" s="63">
        <v>12</v>
      </c>
      <c r="AN9" s="59">
        <f t="shared" si="0"/>
        <v>160.26278780743067</v>
      </c>
      <c r="AO9" s="61">
        <f t="shared" si="1"/>
        <v>33.043333333333329</v>
      </c>
      <c r="AP9" s="66">
        <f t="shared" si="2"/>
        <v>127.21945447409735</v>
      </c>
    </row>
    <row r="10" spans="1:42" x14ac:dyDescent="0.2">
      <c r="A10" s="64" t="s">
        <v>7</v>
      </c>
      <c r="B10" s="59">
        <f>'1'!F13</f>
        <v>73.222222222222229</v>
      </c>
      <c r="C10" s="61">
        <f>'1'!K13</f>
        <v>19.166666666666664</v>
      </c>
      <c r="D10" s="59">
        <f>'2'!F13</f>
        <v>99.9</v>
      </c>
      <c r="E10" s="61">
        <f>'2'!K13</f>
        <v>0</v>
      </c>
      <c r="F10" s="59">
        <f>'3'!F13</f>
        <v>109.83333333333334</v>
      </c>
      <c r="G10" s="61">
        <f>'3'!K13</f>
        <v>24.937499999999996</v>
      </c>
      <c r="H10" s="59">
        <f>'4'!F13</f>
        <v>106.5</v>
      </c>
      <c r="I10" s="61">
        <f>'4'!K13</f>
        <v>42.446808510638299</v>
      </c>
      <c r="J10" s="59">
        <f>'5'!F13</f>
        <v>77.777777777777786</v>
      </c>
      <c r="K10" s="61">
        <f>'5'!K13</f>
        <v>18.228571428571428</v>
      </c>
      <c r="L10" s="59">
        <f>'6'!F13</f>
        <v>164.75</v>
      </c>
      <c r="M10" s="61">
        <f>'6'!K13</f>
        <v>48.777777777777771</v>
      </c>
      <c r="N10" s="59">
        <f>'7'!F13</f>
        <v>77.666666666666671</v>
      </c>
      <c r="O10" s="61">
        <f>'7'!K13</f>
        <v>24.214285714285712</v>
      </c>
      <c r="P10" s="59">
        <f>'8'!F13</f>
        <v>116.5</v>
      </c>
      <c r="Q10" s="61">
        <f>'8'!K13</f>
        <v>33.520000000000003</v>
      </c>
      <c r="R10" s="59">
        <f>'9'!F13</f>
        <v>69.900000000000006</v>
      </c>
      <c r="S10" s="61">
        <f>'9'!K13</f>
        <v>15</v>
      </c>
      <c r="T10" s="59">
        <f>'10'!F13</f>
        <v>50</v>
      </c>
      <c r="U10" s="61">
        <f>'10'!K13</f>
        <v>9</v>
      </c>
      <c r="V10" s="59">
        <f>'11'!F13</f>
        <v>59.9</v>
      </c>
      <c r="W10" s="61">
        <f>'11'!K13</f>
        <v>31.2</v>
      </c>
      <c r="X10" s="59">
        <f>'12'!F13</f>
        <v>0</v>
      </c>
      <c r="Y10" s="61">
        <f>'12'!K13</f>
        <v>0</v>
      </c>
      <c r="Z10" s="59">
        <f>'13'!F13</f>
        <v>116.5</v>
      </c>
      <c r="AA10" s="61">
        <f>'13'!K13</f>
        <v>18.18181818181818</v>
      </c>
      <c r="AB10" s="59">
        <f>'14'!F13</f>
        <v>119.8</v>
      </c>
      <c r="AC10" s="61">
        <f>'14'!K13</f>
        <v>22.05263157894737</v>
      </c>
      <c r="AD10" s="59">
        <f>'15'!F13</f>
        <v>85.9</v>
      </c>
      <c r="AE10" s="61">
        <f>'15'!K13</f>
        <v>12.5</v>
      </c>
      <c r="AF10" s="59">
        <f>'16'!F13</f>
        <v>109.83333333333334</v>
      </c>
      <c r="AG10" s="61">
        <f>'16'!K13</f>
        <v>22.599999999999998</v>
      </c>
      <c r="AH10" s="59">
        <f>'17'!F13</f>
        <v>119</v>
      </c>
      <c r="AI10" s="61">
        <f>'17'!K13</f>
        <v>15.95</v>
      </c>
      <c r="AJ10" s="111">
        <f>'18'!F13</f>
        <v>122.58064516129032</v>
      </c>
      <c r="AK10" s="112">
        <v>0</v>
      </c>
      <c r="AL10" s="62">
        <v>17</v>
      </c>
      <c r="AM10" s="63">
        <v>15</v>
      </c>
      <c r="AN10" s="59">
        <f t="shared" si="0"/>
        <v>98.797881087919023</v>
      </c>
      <c r="AO10" s="61">
        <f t="shared" si="1"/>
        <v>23.851737323913696</v>
      </c>
      <c r="AP10" s="66">
        <f t="shared" si="2"/>
        <v>74.946143764005328</v>
      </c>
    </row>
    <row r="11" spans="1:42" x14ac:dyDescent="0.2">
      <c r="A11" s="64" t="s">
        <v>8</v>
      </c>
      <c r="B11" s="59">
        <f>'1'!F14</f>
        <v>30</v>
      </c>
      <c r="C11" s="61">
        <f>'1'!K14</f>
        <v>22.789473684210527</v>
      </c>
      <c r="D11" s="59">
        <f>'2'!F14</f>
        <v>51.9</v>
      </c>
      <c r="E11" s="61">
        <f>'2'!K14</f>
        <v>0</v>
      </c>
      <c r="F11" s="59">
        <f>'3'!F14</f>
        <v>41.357142857142854</v>
      </c>
      <c r="G11" s="61">
        <f>'3'!K14</f>
        <v>24.214285714285712</v>
      </c>
      <c r="H11" s="59">
        <f>'4'!F14</f>
        <v>39.933333333333337</v>
      </c>
      <c r="I11" s="61">
        <f>'4'!K14</f>
        <v>24.214285714285712</v>
      </c>
      <c r="J11" s="59">
        <f>'5'!F14</f>
        <v>41.357142857142854</v>
      </c>
      <c r="K11" s="61">
        <f>'5'!K14</f>
        <v>13</v>
      </c>
      <c r="L11" s="59">
        <f>'6'!F14</f>
        <v>0</v>
      </c>
      <c r="M11" s="61">
        <f>'6'!K14</f>
        <v>0</v>
      </c>
      <c r="N11" s="59">
        <f>'7'!F14</f>
        <v>42.785714285714285</v>
      </c>
      <c r="O11" s="61">
        <f>'7'!K14</f>
        <v>8.9499999999999993</v>
      </c>
      <c r="P11" s="59">
        <f>'8'!F14</f>
        <v>42.785714285714285</v>
      </c>
      <c r="Q11" s="61">
        <f>'8'!K14</f>
        <v>8.9499999999999993</v>
      </c>
      <c r="R11" s="59">
        <f>'9'!F14</f>
        <v>65.900000000000006</v>
      </c>
      <c r="S11" s="61">
        <f>'9'!K14</f>
        <v>15.95</v>
      </c>
      <c r="T11" s="59">
        <f>'10'!F14</f>
        <v>20</v>
      </c>
      <c r="U11" s="61">
        <f>'10'!K14</f>
        <v>8.9499999999999993</v>
      </c>
      <c r="V11" s="59">
        <f>'11'!F14</f>
        <v>20</v>
      </c>
      <c r="W11" s="61">
        <f>'11'!K14</f>
        <v>8.9499999999999993</v>
      </c>
      <c r="X11" s="59">
        <f>'12'!F14</f>
        <v>46.5</v>
      </c>
      <c r="Y11" s="61">
        <f>'12'!K14</f>
        <v>10</v>
      </c>
      <c r="Z11" s="59">
        <f>'13'!F14</f>
        <v>73.578947368421069</v>
      </c>
      <c r="AA11" s="61">
        <f>'13'!K14</f>
        <v>9.5</v>
      </c>
      <c r="AB11" s="59">
        <f>'14'!F14</f>
        <v>29.95</v>
      </c>
      <c r="AC11" s="61">
        <f>'14'!K14</f>
        <v>9.5</v>
      </c>
      <c r="AD11" s="59">
        <f>'15'!F14</f>
        <v>41.357142857142854</v>
      </c>
      <c r="AE11" s="61">
        <f>'15'!K14</f>
        <v>12.95</v>
      </c>
      <c r="AF11" s="59">
        <f>'16'!F14</f>
        <v>39.933333333333337</v>
      </c>
      <c r="AG11" s="61">
        <f>'16'!K14</f>
        <v>16</v>
      </c>
      <c r="AH11" s="59">
        <f>'17'!F14</f>
        <v>41.357142857142854</v>
      </c>
      <c r="AI11" s="61">
        <f>'17'!K14</f>
        <v>24.214285714285712</v>
      </c>
      <c r="AJ11" s="111">
        <f>'18'!F14</f>
        <v>0</v>
      </c>
      <c r="AK11" s="112">
        <v>0</v>
      </c>
      <c r="AL11" s="62">
        <v>16</v>
      </c>
      <c r="AM11" s="63">
        <v>15</v>
      </c>
      <c r="AN11" s="59">
        <f t="shared" si="0"/>
        <v>41.793475877192989</v>
      </c>
      <c r="AO11" s="61">
        <f t="shared" si="1"/>
        <v>14.542155388471178</v>
      </c>
      <c r="AP11" s="66">
        <f t="shared" si="2"/>
        <v>27.251320488721809</v>
      </c>
    </row>
    <row r="12" spans="1:42" x14ac:dyDescent="0.2">
      <c r="A12" s="64" t="s">
        <v>9</v>
      </c>
      <c r="B12" s="59">
        <f>'1'!F15</f>
        <v>0</v>
      </c>
      <c r="C12" s="61">
        <f>'1'!K15</f>
        <v>0</v>
      </c>
      <c r="D12" s="59">
        <f>'2'!F15</f>
        <v>0</v>
      </c>
      <c r="E12" s="61">
        <f>'2'!K15</f>
        <v>0</v>
      </c>
      <c r="F12" s="59">
        <f>'3'!F15</f>
        <v>0</v>
      </c>
      <c r="G12" s="61">
        <f>'3'!K15</f>
        <v>0</v>
      </c>
      <c r="H12" s="59">
        <f>'4'!F15</f>
        <v>178.68421052631581</v>
      </c>
      <c r="I12" s="61">
        <f>'4'!K15</f>
        <v>110.76388888888889</v>
      </c>
      <c r="J12" s="59">
        <f>'5'!F15</f>
        <v>77.5</v>
      </c>
      <c r="K12" s="61">
        <f>'5'!K15</f>
        <v>47.142857142857146</v>
      </c>
      <c r="L12" s="59">
        <f>'6'!F15</f>
        <v>66.666666666666671</v>
      </c>
      <c r="M12" s="61">
        <f>'6'!K15</f>
        <v>61.384615384615387</v>
      </c>
      <c r="N12" s="59">
        <f>'7'!F15</f>
        <v>0</v>
      </c>
      <c r="O12" s="61">
        <f>'7'!K15</f>
        <v>0</v>
      </c>
      <c r="P12" s="59">
        <f>'8'!F15</f>
        <v>69.900000000000006</v>
      </c>
      <c r="Q12" s="61">
        <f>'8'!K15</f>
        <v>61.384615384615387</v>
      </c>
      <c r="R12" s="59">
        <f>'9'!F15</f>
        <v>145.625</v>
      </c>
      <c r="S12" s="61">
        <f>'9'!K15</f>
        <v>53.111111111111107</v>
      </c>
      <c r="T12" s="59">
        <f>'10'!F15</f>
        <v>0</v>
      </c>
      <c r="U12" s="61">
        <f>'10'!K15</f>
        <v>0</v>
      </c>
      <c r="V12" s="59">
        <f>'11'!F15</f>
        <v>42.857142857142854</v>
      </c>
      <c r="W12" s="61">
        <f>'11'!K15</f>
        <v>25.642857142857142</v>
      </c>
      <c r="X12" s="59">
        <f>'12'!F15</f>
        <v>0</v>
      </c>
      <c r="Y12" s="61">
        <f>'12'!K15</f>
        <v>0</v>
      </c>
      <c r="Z12" s="59">
        <f>'13'!F15</f>
        <v>143.91891891891893</v>
      </c>
      <c r="AA12" s="61">
        <f>'13'!K15</f>
        <v>76.25</v>
      </c>
      <c r="AB12" s="59">
        <f>'14'!F15</f>
        <v>0</v>
      </c>
      <c r="AC12" s="61">
        <f>'14'!K15</f>
        <v>0</v>
      </c>
      <c r="AD12" s="59">
        <f>'15'!F15</f>
        <v>92.375000000000014</v>
      </c>
      <c r="AE12" s="61">
        <f>'15'!K15</f>
        <v>46.666666666666671</v>
      </c>
      <c r="AF12" s="59">
        <f>'16'!F15</f>
        <v>138.26923076923077</v>
      </c>
      <c r="AG12" s="61">
        <f>'16'!K15</f>
        <v>49.833333333333336</v>
      </c>
      <c r="AH12" s="59">
        <f>'17'!F15</f>
        <v>117.375</v>
      </c>
      <c r="AI12" s="61">
        <f>'17'!K15</f>
        <v>59.857142857142854</v>
      </c>
      <c r="AJ12" s="111">
        <f>'18'!F15</f>
        <v>264.28571428571428</v>
      </c>
      <c r="AK12" s="112">
        <v>0</v>
      </c>
      <c r="AL12" s="62">
        <v>11</v>
      </c>
      <c r="AM12" s="63">
        <v>10</v>
      </c>
      <c r="AN12" s="59">
        <f t="shared" si="0"/>
        <v>121.58698945672631</v>
      </c>
      <c r="AO12" s="61">
        <f t="shared" si="1"/>
        <v>59.203708791208797</v>
      </c>
      <c r="AP12" s="66">
        <f t="shared" si="2"/>
        <v>62.383280665517518</v>
      </c>
    </row>
    <row r="13" spans="1:42" x14ac:dyDescent="0.2">
      <c r="A13" s="64" t="s">
        <v>10</v>
      </c>
      <c r="B13" s="59">
        <f>'1'!F16</f>
        <v>124.75</v>
      </c>
      <c r="C13" s="61">
        <f>'1'!K16</f>
        <v>14.916666666666664</v>
      </c>
      <c r="D13" s="59">
        <f>'2'!F16</f>
        <v>168.75</v>
      </c>
      <c r="E13" s="61">
        <f>'2'!K16</f>
        <v>0</v>
      </c>
      <c r="F13" s="59">
        <f>'3'!F16</f>
        <v>190</v>
      </c>
      <c r="G13" s="61">
        <f>'3'!K16</f>
        <v>34.874999999999993</v>
      </c>
      <c r="H13" s="59">
        <f>'4'!F16</f>
        <v>126</v>
      </c>
      <c r="I13" s="61">
        <f>'4'!K16</f>
        <v>23.9</v>
      </c>
      <c r="J13" s="59">
        <f>'5'!F16</f>
        <v>127.5</v>
      </c>
      <c r="K13" s="61">
        <f>'5'!K16</f>
        <v>37.5</v>
      </c>
      <c r="L13" s="59">
        <f>'6'!F16</f>
        <v>129.75</v>
      </c>
      <c r="M13" s="61">
        <f>'6'!K16</f>
        <v>32.375</v>
      </c>
      <c r="N13" s="59">
        <f>'7'!F16</f>
        <v>166.33333333333334</v>
      </c>
      <c r="O13" s="61">
        <f>'7'!K16</f>
        <v>37.375</v>
      </c>
      <c r="P13" s="59">
        <f>'8'!F16</f>
        <v>168.4375</v>
      </c>
      <c r="Q13" s="61">
        <f>'8'!K16</f>
        <v>15.416666666666668</v>
      </c>
      <c r="R13" s="59">
        <f>'9'!F16</f>
        <v>166.33333333333334</v>
      </c>
      <c r="S13" s="61">
        <f>'9'!K16</f>
        <v>66.5</v>
      </c>
      <c r="T13" s="59">
        <f>'10'!F16</f>
        <v>0</v>
      </c>
      <c r="U13" s="61">
        <f>'10'!K16</f>
        <v>0</v>
      </c>
      <c r="V13" s="59">
        <f>'11'!F16</f>
        <v>0</v>
      </c>
      <c r="W13" s="61">
        <f>'11'!K16</f>
        <v>0</v>
      </c>
      <c r="X13" s="59">
        <f>'12'!F16</f>
        <v>155.9375</v>
      </c>
      <c r="Y13" s="61">
        <f>'12'!K16</f>
        <v>15.416666666666668</v>
      </c>
      <c r="Z13" s="59">
        <f>'13'!F16</f>
        <v>239.6</v>
      </c>
      <c r="AA13" s="61">
        <f>'13'!K16</f>
        <v>68.285714285714278</v>
      </c>
      <c r="AB13" s="59">
        <f>'14'!F16</f>
        <v>155.9375</v>
      </c>
      <c r="AC13" s="61">
        <f>'14'!K16</f>
        <v>44.75</v>
      </c>
      <c r="AD13" s="59">
        <f>'15'!F16</f>
        <v>199.66666666666666</v>
      </c>
      <c r="AE13" s="61">
        <f>'15'!K16</f>
        <v>110.06493506493506</v>
      </c>
      <c r="AF13" s="59">
        <f>'16'!F16</f>
        <v>179.66666666666666</v>
      </c>
      <c r="AG13" s="61">
        <f>'16'!K16</f>
        <v>44.875</v>
      </c>
      <c r="AH13" s="59">
        <f>'17'!F16</f>
        <v>152.14285714285714</v>
      </c>
      <c r="AI13" s="61">
        <f>'17'!K16</f>
        <v>86.5</v>
      </c>
      <c r="AJ13" s="111">
        <f>'18'!F16</f>
        <v>0</v>
      </c>
      <c r="AK13" s="112">
        <v>0</v>
      </c>
      <c r="AL13" s="62">
        <v>15</v>
      </c>
      <c r="AM13" s="63">
        <v>14</v>
      </c>
      <c r="AN13" s="59">
        <f t="shared" si="0"/>
        <v>163.38702380952378</v>
      </c>
      <c r="AO13" s="61">
        <f t="shared" si="1"/>
        <v>45.196474953617816</v>
      </c>
      <c r="AP13" s="66">
        <f t="shared" si="2"/>
        <v>118.19054885590597</v>
      </c>
    </row>
    <row r="14" spans="1:42" x14ac:dyDescent="0.2">
      <c r="A14" s="64" t="s">
        <v>11</v>
      </c>
      <c r="B14" s="59">
        <f>'1'!F17</f>
        <v>130.72727272727275</v>
      </c>
      <c r="C14" s="61">
        <f>'1'!K17</f>
        <v>75.333333333333329</v>
      </c>
      <c r="D14" s="59">
        <f>'2'!F17</f>
        <v>139.30232558139537</v>
      </c>
      <c r="E14" s="61">
        <f>'2'!K17</f>
        <v>0</v>
      </c>
      <c r="F14" s="59">
        <f>'3'!F17</f>
        <v>116.18181818181817</v>
      </c>
      <c r="G14" s="61">
        <f>'3'!K17</f>
        <v>63.636363636363633</v>
      </c>
      <c r="H14" s="59">
        <f>'4'!F17</f>
        <v>116.18181818181817</v>
      </c>
      <c r="I14" s="61">
        <f>'4'!K17</f>
        <v>62.375</v>
      </c>
      <c r="J14" s="59">
        <f>'5'!F17</f>
        <v>116.36363636363636</v>
      </c>
      <c r="K14" s="61">
        <f>'5'!K17</f>
        <v>61.403508771929822</v>
      </c>
      <c r="L14" s="59">
        <f>'6'!F17</f>
        <v>264.41176470588232</v>
      </c>
      <c r="M14" s="61">
        <f>'6'!K17</f>
        <v>66.491228070175438</v>
      </c>
      <c r="N14" s="59">
        <f>'7'!F17</f>
        <v>116.04651162790697</v>
      </c>
      <c r="O14" s="61">
        <f>'7'!K17</f>
        <v>66.481481481481481</v>
      </c>
      <c r="P14" s="59">
        <f>'8'!F17</f>
        <v>116.04651162790697</v>
      </c>
      <c r="Q14" s="61">
        <f>'8'!K17</f>
        <v>62.5</v>
      </c>
      <c r="R14" s="59">
        <f>'9'!F17</f>
        <v>252.64705882352945</v>
      </c>
      <c r="S14" s="61">
        <f>'9'!K17</f>
        <v>54.54545454545454</v>
      </c>
      <c r="T14" s="59">
        <f>'10'!F17</f>
        <v>0</v>
      </c>
      <c r="U14" s="61">
        <f>'10'!K17</f>
        <v>0</v>
      </c>
      <c r="V14" s="59">
        <f>'11'!F17</f>
        <v>0</v>
      </c>
      <c r="W14" s="61">
        <f>'11'!K17</f>
        <v>0</v>
      </c>
      <c r="X14" s="59">
        <f>'12'!F17</f>
        <v>119.56521739130436</v>
      </c>
      <c r="Y14" s="61">
        <f>'12'!K17</f>
        <v>59.375</v>
      </c>
      <c r="Z14" s="59">
        <f>'13'!F17</f>
        <v>0</v>
      </c>
      <c r="AA14" s="61">
        <f>'13'!K17</f>
        <v>0</v>
      </c>
      <c r="AB14" s="59">
        <f>'14'!F17</f>
        <v>113.95348837209303</v>
      </c>
      <c r="AC14" s="61">
        <f>'14'!K17</f>
        <v>64.81481481481481</v>
      </c>
      <c r="AD14" s="59">
        <f>'15'!F17</f>
        <v>119.56521739130436</v>
      </c>
      <c r="AE14" s="61">
        <f>'15'!K17</f>
        <v>46.4</v>
      </c>
      <c r="AF14" s="59">
        <f>'16'!F17</f>
        <v>134.36363636363637</v>
      </c>
      <c r="AG14" s="61">
        <f>'16'!K17</f>
        <v>61.636363636363633</v>
      </c>
      <c r="AH14" s="59">
        <f>'17'!F17</f>
        <v>130</v>
      </c>
      <c r="AI14" s="61">
        <f>'17'!K17</f>
        <v>63.636363636363633</v>
      </c>
      <c r="AJ14" s="111">
        <f>'18'!F17</f>
        <v>233.33333333333334</v>
      </c>
      <c r="AK14" s="112">
        <v>0</v>
      </c>
      <c r="AL14" s="62">
        <v>15</v>
      </c>
      <c r="AM14" s="63">
        <v>13</v>
      </c>
      <c r="AN14" s="59">
        <f t="shared" si="0"/>
        <v>147.91264071152256</v>
      </c>
      <c r="AO14" s="61">
        <f t="shared" si="1"/>
        <v>62.202223994329252</v>
      </c>
      <c r="AP14" s="66">
        <f t="shared" si="2"/>
        <v>85.710416717193311</v>
      </c>
    </row>
    <row r="15" spans="1:42" x14ac:dyDescent="0.2">
      <c r="A15" s="64" t="s">
        <v>12</v>
      </c>
      <c r="B15" s="59">
        <f>'1'!F18</f>
        <v>66.458333333333329</v>
      </c>
      <c r="C15" s="61">
        <f>'1'!K18</f>
        <v>37.291666666666657</v>
      </c>
      <c r="D15" s="59">
        <f>'2'!F18</f>
        <v>0</v>
      </c>
      <c r="E15" s="61">
        <f>'2'!K18</f>
        <v>0</v>
      </c>
      <c r="F15" s="59">
        <f>'3'!F18</f>
        <v>0</v>
      </c>
      <c r="G15" s="61">
        <f>'3'!K18</f>
        <v>0</v>
      </c>
      <c r="H15" s="59">
        <f>'4'!F18</f>
        <v>91.458333333333343</v>
      </c>
      <c r="I15" s="61">
        <f>'4'!K18</f>
        <v>45.625</v>
      </c>
      <c r="J15" s="59">
        <f>'5'!F18</f>
        <v>91.666666666666657</v>
      </c>
      <c r="K15" s="61">
        <f>'5'!K18</f>
        <v>45.625</v>
      </c>
      <c r="L15" s="59">
        <f>'6'!F18</f>
        <v>0</v>
      </c>
      <c r="M15" s="61">
        <f>'6'!K18</f>
        <v>0</v>
      </c>
      <c r="N15" s="59">
        <f>'7'!F18</f>
        <v>0</v>
      </c>
      <c r="O15" s="61">
        <f>'7'!K18</f>
        <v>0</v>
      </c>
      <c r="P15" s="59">
        <f>'8'!F18</f>
        <v>0</v>
      </c>
      <c r="Q15" s="61">
        <f>'8'!K18</f>
        <v>37.291666666666657</v>
      </c>
      <c r="R15" s="59">
        <f>'9'!F18</f>
        <v>0</v>
      </c>
      <c r="S15" s="61">
        <f>'9'!K18</f>
        <v>0</v>
      </c>
      <c r="T15" s="59">
        <f>'10'!F18</f>
        <v>0</v>
      </c>
      <c r="U15" s="61">
        <f>'10'!K18</f>
        <v>0</v>
      </c>
      <c r="V15" s="59">
        <f>'11'!F18</f>
        <v>0</v>
      </c>
      <c r="W15" s="61">
        <f>'11'!K18</f>
        <v>0</v>
      </c>
      <c r="X15" s="59">
        <f>'12'!F18</f>
        <v>0</v>
      </c>
      <c r="Y15" s="61">
        <f>'12'!K18</f>
        <v>0</v>
      </c>
      <c r="Z15" s="59">
        <f>'13'!F18</f>
        <v>0</v>
      </c>
      <c r="AA15" s="61">
        <f>'13'!K18</f>
        <v>0</v>
      </c>
      <c r="AB15" s="59">
        <f>'14'!F18</f>
        <v>0</v>
      </c>
      <c r="AC15" s="61">
        <f>'14'!K18</f>
        <v>0</v>
      </c>
      <c r="AD15" s="59">
        <f>'15'!F18</f>
        <v>0</v>
      </c>
      <c r="AE15" s="61">
        <f>'15'!K18</f>
        <v>45.625</v>
      </c>
      <c r="AF15" s="59">
        <f>'16'!F18</f>
        <v>0</v>
      </c>
      <c r="AG15" s="61">
        <f>'16'!J18</f>
        <v>23.95</v>
      </c>
      <c r="AH15" s="59">
        <f>'17'!F18</f>
        <v>91.458333333333343</v>
      </c>
      <c r="AI15" s="61">
        <f>'17'!K18</f>
        <v>23.95</v>
      </c>
      <c r="AJ15" s="111">
        <f>'18'!F18</f>
        <v>187.5</v>
      </c>
      <c r="AK15" s="112">
        <v>0</v>
      </c>
      <c r="AL15" s="62">
        <v>5</v>
      </c>
      <c r="AM15" s="63">
        <v>7</v>
      </c>
      <c r="AN15" s="59">
        <f t="shared" si="0"/>
        <v>105.70833333333334</v>
      </c>
      <c r="AO15" s="61">
        <f t="shared" si="1"/>
        <v>37.05119047619047</v>
      </c>
      <c r="AP15" s="66">
        <f t="shared" si="2"/>
        <v>68.657142857142873</v>
      </c>
    </row>
    <row r="16" spans="1:42" x14ac:dyDescent="0.2">
      <c r="A16" s="64" t="s">
        <v>13</v>
      </c>
      <c r="B16" s="59">
        <f>'1'!F19</f>
        <v>100</v>
      </c>
      <c r="C16" s="61">
        <f>'1'!K19</f>
        <v>32</v>
      </c>
      <c r="D16" s="59">
        <f>'2'!F19</f>
        <v>147.80000000000001</v>
      </c>
      <c r="E16" s="61">
        <f>'2'!K19</f>
        <v>0</v>
      </c>
      <c r="F16" s="59">
        <f>'3'!F19</f>
        <v>121</v>
      </c>
      <c r="G16" s="61">
        <f>'3'!K19</f>
        <v>34.5</v>
      </c>
      <c r="H16" s="59">
        <f>'4'!F19</f>
        <v>131.80000000000001</v>
      </c>
      <c r="I16" s="61">
        <f>'4'!K19</f>
        <v>33</v>
      </c>
      <c r="J16" s="59">
        <f>'5'!F19</f>
        <v>132</v>
      </c>
      <c r="K16" s="61">
        <f>'5'!K19</f>
        <v>21</v>
      </c>
      <c r="L16" s="59">
        <f>'6'!F19</f>
        <v>131.80000000000001</v>
      </c>
      <c r="M16" s="61">
        <f>'6'!K19</f>
        <v>49.9</v>
      </c>
      <c r="N16" s="59">
        <f>'7'!F19</f>
        <v>131.80000000000001</v>
      </c>
      <c r="O16" s="61">
        <f>'7'!K19</f>
        <v>19.899999999999999</v>
      </c>
      <c r="P16" s="59">
        <f>'8'!F19</f>
        <v>99.8</v>
      </c>
      <c r="Q16" s="61">
        <f>'8'!K19</f>
        <v>31.8</v>
      </c>
      <c r="R16" s="59">
        <f>'9'!F19</f>
        <v>171.8</v>
      </c>
      <c r="S16" s="61">
        <f>'9'!K19</f>
        <v>33.9</v>
      </c>
      <c r="T16" s="59">
        <f>'10'!F19</f>
        <v>0</v>
      </c>
      <c r="U16" s="61">
        <f>'10'!K19</f>
        <v>0</v>
      </c>
      <c r="V16" s="59">
        <f>'11'!F19</f>
        <v>0</v>
      </c>
      <c r="W16" s="61">
        <f>'11'!K19</f>
        <v>0</v>
      </c>
      <c r="X16" s="59">
        <f>'12'!F19</f>
        <v>121</v>
      </c>
      <c r="Y16" s="61">
        <f>'12'!K19</f>
        <v>33</v>
      </c>
      <c r="Z16" s="59">
        <f>'13'!F19</f>
        <v>0</v>
      </c>
      <c r="AA16" s="61">
        <f>'13'!K19</f>
        <v>0</v>
      </c>
      <c r="AB16" s="59">
        <f>'14'!F19</f>
        <v>121</v>
      </c>
      <c r="AC16" s="61">
        <f>'14'!K19</f>
        <v>23.9</v>
      </c>
      <c r="AD16" s="59">
        <f>'15'!F19</f>
        <v>139.80000000000001</v>
      </c>
      <c r="AE16" s="61">
        <f>'15'!K19</f>
        <v>21</v>
      </c>
      <c r="AF16" s="59">
        <f>'16'!F19</f>
        <v>131.80000000000001</v>
      </c>
      <c r="AG16" s="61">
        <f>'16'!K19</f>
        <v>67.8</v>
      </c>
      <c r="AH16" s="59">
        <f>'17'!F19</f>
        <v>50</v>
      </c>
      <c r="AI16" s="61">
        <f>'17'!K19</f>
        <v>33</v>
      </c>
      <c r="AJ16" s="111">
        <f>'18'!F19</f>
        <v>0</v>
      </c>
      <c r="AK16" s="112">
        <v>0</v>
      </c>
      <c r="AL16" s="62">
        <v>14</v>
      </c>
      <c r="AM16" s="63">
        <v>13</v>
      </c>
      <c r="AN16" s="59">
        <f t="shared" si="0"/>
        <v>123.67142857142856</v>
      </c>
      <c r="AO16" s="61">
        <f t="shared" si="1"/>
        <v>33.438461538461539</v>
      </c>
      <c r="AP16" s="66">
        <f t="shared" si="2"/>
        <v>90.232967032967025</v>
      </c>
    </row>
    <row r="17" spans="1:42" x14ac:dyDescent="0.2">
      <c r="A17" s="64" t="s">
        <v>14</v>
      </c>
      <c r="B17" s="59">
        <f>'1'!F20</f>
        <v>62.5</v>
      </c>
      <c r="C17" s="61">
        <f>'1'!K20</f>
        <v>54.716981132075475</v>
      </c>
      <c r="D17" s="59">
        <f>'2'!F20</f>
        <v>82.375</v>
      </c>
      <c r="E17" s="61">
        <f>'2'!K20</f>
        <v>0</v>
      </c>
      <c r="F17" s="59">
        <f>'3'!F20</f>
        <v>82.375</v>
      </c>
      <c r="G17" s="61">
        <f>'3'!K20</f>
        <v>26.95</v>
      </c>
      <c r="H17" s="59">
        <f>'4'!F20</f>
        <v>116.5</v>
      </c>
      <c r="I17" s="61">
        <f>'4'!K20</f>
        <v>26.95</v>
      </c>
      <c r="J17" s="59">
        <f>'5'!F20</f>
        <v>116.66666666666667</v>
      </c>
      <c r="K17" s="61">
        <f>'5'!K20</f>
        <v>27</v>
      </c>
      <c r="L17" s="59">
        <f>'6'!F20</f>
        <v>82.375</v>
      </c>
      <c r="M17" s="61">
        <f>'6'!K20</f>
        <v>43.933333333333337</v>
      </c>
      <c r="N17" s="59">
        <f>'7'!F20</f>
        <v>65.900000000000006</v>
      </c>
      <c r="O17" s="61">
        <f>'7'!K20</f>
        <v>39.657534246575345</v>
      </c>
      <c r="P17" s="59">
        <f>'8'!F20</f>
        <v>54.454545454545453</v>
      </c>
      <c r="Q17" s="61">
        <f>'8'!K20</f>
        <v>22.95</v>
      </c>
      <c r="R17" s="59">
        <f>'9'!F20</f>
        <v>143.16666666666666</v>
      </c>
      <c r="S17" s="61">
        <f>'9'!K20</f>
        <v>33.9</v>
      </c>
      <c r="T17" s="59">
        <f>'10'!F20</f>
        <v>0</v>
      </c>
      <c r="U17" s="61">
        <f>'10'!K20</f>
        <v>0</v>
      </c>
      <c r="V17" s="59">
        <f>'11'!F20</f>
        <v>0</v>
      </c>
      <c r="W17" s="61">
        <f>'11'!K20</f>
        <v>0</v>
      </c>
      <c r="X17" s="59">
        <f>'12'!F20</f>
        <v>116.5</v>
      </c>
      <c r="Y17" s="61">
        <f>'12'!K20</f>
        <v>26.95</v>
      </c>
      <c r="Z17" s="59">
        <f>'13'!F20</f>
        <v>133.16666666666669</v>
      </c>
      <c r="AA17" s="61">
        <f>'13'!K20</f>
        <v>30</v>
      </c>
      <c r="AB17" s="59">
        <f>'14'!F20</f>
        <v>0</v>
      </c>
      <c r="AC17" s="61">
        <f>'14'!K20</f>
        <v>0</v>
      </c>
      <c r="AD17" s="59">
        <f>'15'!F20</f>
        <v>87.375000000000014</v>
      </c>
      <c r="AE17" s="61">
        <f>'15'!K20</f>
        <v>29.333333333333332</v>
      </c>
      <c r="AF17" s="59">
        <f>'16'!F20</f>
        <v>62.375</v>
      </c>
      <c r="AG17" s="61">
        <f>'16'!K20</f>
        <v>47.075471698113205</v>
      </c>
      <c r="AH17" s="59">
        <f>'17'!F20</f>
        <v>119.83333333333334</v>
      </c>
      <c r="AI17" s="61">
        <f>'17'!K20</f>
        <v>27.5</v>
      </c>
      <c r="AJ17" s="111">
        <f>'18'!F20</f>
        <v>0</v>
      </c>
      <c r="AK17" s="112">
        <v>0</v>
      </c>
      <c r="AL17" s="62">
        <v>14</v>
      </c>
      <c r="AM17" s="63">
        <v>13</v>
      </c>
      <c r="AN17" s="59">
        <f t="shared" si="0"/>
        <v>94.683062770562771</v>
      </c>
      <c r="AO17" s="61">
        <f t="shared" si="1"/>
        <v>33.608973364879276</v>
      </c>
      <c r="AP17" s="66">
        <f t="shared" si="2"/>
        <v>61.074089405683495</v>
      </c>
    </row>
    <row r="18" spans="1:42" x14ac:dyDescent="0.2">
      <c r="A18" s="64" t="s">
        <v>15</v>
      </c>
      <c r="B18" s="59">
        <f>'1'!F21</f>
        <v>266.66666666666669</v>
      </c>
      <c r="C18" s="61">
        <f>'1'!K21</f>
        <v>139</v>
      </c>
      <c r="D18" s="59">
        <f>'2'!F21</f>
        <v>361.36363636363637</v>
      </c>
      <c r="E18" s="61">
        <f>'2'!K21</f>
        <v>0</v>
      </c>
      <c r="F18" s="59">
        <f>'3'!F21</f>
        <v>315.90909090909093</v>
      </c>
      <c r="G18" s="61">
        <f>'3'!K21</f>
        <v>165</v>
      </c>
      <c r="H18" s="59">
        <f>'4'!F21</f>
        <v>315.90909090909093</v>
      </c>
      <c r="I18" s="61">
        <f>'4'!K21</f>
        <v>165</v>
      </c>
      <c r="J18" s="59">
        <f>'5'!F21</f>
        <v>450</v>
      </c>
      <c r="K18" s="61">
        <f>'5'!K21</f>
        <v>165</v>
      </c>
      <c r="L18" s="59">
        <f>'6'!F21</f>
        <v>452.2727272727272</v>
      </c>
      <c r="M18" s="61">
        <f>'6'!K21</f>
        <v>0</v>
      </c>
      <c r="N18" s="59">
        <f>'7'!F21</f>
        <v>437.5</v>
      </c>
      <c r="O18" s="61">
        <f>'7'!K21</f>
        <v>87.30158730158729</v>
      </c>
      <c r="P18" s="59">
        <f>'8'!F21</f>
        <v>0</v>
      </c>
      <c r="Q18" s="61">
        <f>'8'!K21</f>
        <v>0</v>
      </c>
      <c r="R18" s="59">
        <f>'9'!F21</f>
        <v>0</v>
      </c>
      <c r="S18" s="61">
        <f>'9'!K21</f>
        <v>0</v>
      </c>
      <c r="T18" s="59">
        <f>'10'!F21</f>
        <v>133.33333333333334</v>
      </c>
      <c r="U18" s="61">
        <f>'10'!K21</f>
        <v>87.30158730158729</v>
      </c>
      <c r="V18" s="59">
        <f>'11'!F21</f>
        <v>0</v>
      </c>
      <c r="W18" s="61">
        <f>'11'!K21</f>
        <v>0</v>
      </c>
      <c r="X18" s="59">
        <f>'12'!F21</f>
        <v>315.90909090909093</v>
      </c>
      <c r="Y18" s="61">
        <f>'12'!K21</f>
        <v>133</v>
      </c>
      <c r="Z18" s="59">
        <f>'13'!F21</f>
        <v>450</v>
      </c>
      <c r="AA18" s="61">
        <f>'13'!K21</f>
        <v>99.206349206349202</v>
      </c>
      <c r="AB18" s="59">
        <f>'14'!F21</f>
        <v>315.90909090909093</v>
      </c>
      <c r="AC18" s="61">
        <f>'14'!K21</f>
        <v>99.206349206349202</v>
      </c>
      <c r="AD18" s="59">
        <f>'15'!F21</f>
        <v>315.90909090909093</v>
      </c>
      <c r="AE18" s="61">
        <f>'15'!K21</f>
        <v>190</v>
      </c>
      <c r="AF18" s="59">
        <f>'16'!F21</f>
        <v>452.2727272727272</v>
      </c>
      <c r="AG18" s="61">
        <f>'16'!K21</f>
        <v>209.5</v>
      </c>
      <c r="AH18" s="59">
        <f>'17'!F21</f>
        <v>315.90909090909093</v>
      </c>
      <c r="AI18" s="61">
        <f>'17'!K21</f>
        <v>99.206349206349202</v>
      </c>
      <c r="AJ18" s="111">
        <f>'18'!F21</f>
        <v>0</v>
      </c>
      <c r="AK18" s="112">
        <v>0</v>
      </c>
      <c r="AL18" s="62">
        <v>14</v>
      </c>
      <c r="AM18" s="63">
        <v>12</v>
      </c>
      <c r="AN18" s="59">
        <f t="shared" si="0"/>
        <v>349.91883116883116</v>
      </c>
      <c r="AO18" s="61">
        <f t="shared" si="1"/>
        <v>136.56018518518516</v>
      </c>
      <c r="AP18" s="66">
        <f t="shared" si="2"/>
        <v>213.358645983646</v>
      </c>
    </row>
    <row r="19" spans="1:42" x14ac:dyDescent="0.2">
      <c r="A19" s="64" t="s">
        <v>16</v>
      </c>
      <c r="B19" s="59">
        <f>'1'!F22</f>
        <v>96.666666666666671</v>
      </c>
      <c r="C19" s="61">
        <f>'1'!K22</f>
        <v>99.749999999999986</v>
      </c>
      <c r="D19" s="59">
        <f>'2'!F22</f>
        <v>0</v>
      </c>
      <c r="E19" s="61">
        <f>'2'!K22</f>
        <v>0</v>
      </c>
      <c r="F19" s="59">
        <f>'3'!F22</f>
        <v>0</v>
      </c>
      <c r="G19" s="61">
        <f>'3'!K22</f>
        <v>0</v>
      </c>
      <c r="H19" s="59">
        <f>'4'!F22</f>
        <v>0</v>
      </c>
      <c r="I19" s="61">
        <f>'4'!K22</f>
        <v>0</v>
      </c>
      <c r="J19" s="59">
        <f>'5'!F22</f>
        <v>83.333333333333329</v>
      </c>
      <c r="K19" s="61">
        <f>'5'!K22</f>
        <v>82.03125</v>
      </c>
      <c r="L19" s="59">
        <f>'6'!F22</f>
        <v>79.900000000000006</v>
      </c>
      <c r="M19" s="61">
        <f>'6'!K22</f>
        <v>62.375</v>
      </c>
      <c r="N19" s="59">
        <f>'7'!F22</f>
        <v>79.900000000000006</v>
      </c>
      <c r="O19" s="61">
        <f>'7'!K22</f>
        <v>43.166666666666664</v>
      </c>
      <c r="P19" s="59">
        <f>'8'!F22</f>
        <v>99.833333333333329</v>
      </c>
      <c r="Q19" s="61">
        <f>'8'!K22</f>
        <v>39.833333333333329</v>
      </c>
      <c r="R19" s="59">
        <f>'9'!F22</f>
        <v>99.833333333333329</v>
      </c>
      <c r="S19" s="61">
        <f>'9'!K22</f>
        <v>62.375</v>
      </c>
      <c r="T19" s="59">
        <f>'10'!F22</f>
        <v>0</v>
      </c>
      <c r="U19" s="61">
        <f>'10'!K22</f>
        <v>0</v>
      </c>
      <c r="V19" s="59">
        <f>'11'!F22</f>
        <v>0</v>
      </c>
      <c r="W19" s="61">
        <f>'11'!K22</f>
        <v>0</v>
      </c>
      <c r="X19" s="59">
        <f>'12'!F22</f>
        <v>0</v>
      </c>
      <c r="Y19" s="61">
        <f>'12'!K22</f>
        <v>0</v>
      </c>
      <c r="Z19" s="59">
        <f>'13'!F22</f>
        <v>0</v>
      </c>
      <c r="AA19" s="61">
        <f>'13'!K22</f>
        <v>0</v>
      </c>
      <c r="AB19" s="59">
        <f>'14'!F22</f>
        <v>0</v>
      </c>
      <c r="AC19" s="61">
        <f>'14'!K22</f>
        <v>0</v>
      </c>
      <c r="AD19" s="59">
        <f>'15'!F22</f>
        <v>0</v>
      </c>
      <c r="AE19" s="61">
        <f>'15'!K22</f>
        <v>109.75</v>
      </c>
      <c r="AF19" s="59">
        <f>'16'!F22</f>
        <v>0</v>
      </c>
      <c r="AG19" s="61">
        <f>'16'!K22</f>
        <v>49.833333333333336</v>
      </c>
      <c r="AH19" s="59">
        <f>'17'!F22</f>
        <v>0</v>
      </c>
      <c r="AI19" s="61">
        <f>'17'!K22</f>
        <v>109.75</v>
      </c>
      <c r="AJ19" s="111">
        <f>'18'!F22</f>
        <v>0</v>
      </c>
      <c r="AK19" s="112">
        <v>0</v>
      </c>
      <c r="AL19" s="62">
        <v>6</v>
      </c>
      <c r="AM19" s="63">
        <v>9</v>
      </c>
      <c r="AN19" s="59">
        <f t="shared" si="0"/>
        <v>89.911111111111097</v>
      </c>
      <c r="AO19" s="61">
        <f t="shared" si="1"/>
        <v>73.207175925925924</v>
      </c>
      <c r="AP19" s="66">
        <f t="shared" si="2"/>
        <v>16.703935185185173</v>
      </c>
    </row>
    <row r="20" spans="1:42" x14ac:dyDescent="0.2">
      <c r="A20" s="64" t="s">
        <v>17</v>
      </c>
      <c r="B20" s="59">
        <f>'1'!F23</f>
        <v>54</v>
      </c>
      <c r="C20" s="61">
        <f>'1'!K23</f>
        <v>28</v>
      </c>
      <c r="D20" s="59">
        <f>'2'!F23</f>
        <v>67.900000000000006</v>
      </c>
      <c r="E20" s="61">
        <f>'2'!K23</f>
        <v>0</v>
      </c>
      <c r="F20" s="59">
        <f>'3'!F23</f>
        <v>33.9</v>
      </c>
      <c r="G20" s="61">
        <f>'3'!K23</f>
        <v>9.5</v>
      </c>
      <c r="H20" s="59">
        <f>'4'!F23</f>
        <v>58</v>
      </c>
      <c r="I20" s="61">
        <f>'4'!K23</f>
        <v>33</v>
      </c>
      <c r="J20" s="59">
        <f>'5'!F23</f>
        <v>83.333333333333329</v>
      </c>
      <c r="K20" s="61">
        <f>'5'!K23</f>
        <v>9.5</v>
      </c>
      <c r="L20" s="59">
        <f>'6'!F23</f>
        <v>59.8</v>
      </c>
      <c r="M20" s="61">
        <f>'6'!K23</f>
        <v>49.9</v>
      </c>
      <c r="N20" s="59">
        <f>'7'!F23</f>
        <v>59.8</v>
      </c>
      <c r="O20" s="61">
        <f>'7'!K23</f>
        <v>24.95</v>
      </c>
      <c r="P20" s="59">
        <f>'8'!F23</f>
        <v>139.80000000000001</v>
      </c>
      <c r="Q20" s="61">
        <f>'8'!K23</f>
        <v>11</v>
      </c>
      <c r="R20" s="59">
        <f>'9'!F23</f>
        <v>71.900000000000006</v>
      </c>
      <c r="S20" s="61">
        <f>'9'!K23</f>
        <v>7.95</v>
      </c>
      <c r="T20" s="59">
        <f>'10'!F23</f>
        <v>0</v>
      </c>
      <c r="U20" s="61">
        <f>'10'!K23</f>
        <v>0</v>
      </c>
      <c r="V20" s="59">
        <f>'11'!F23</f>
        <v>59.8</v>
      </c>
      <c r="W20" s="61">
        <f>'11'!K23</f>
        <v>9</v>
      </c>
      <c r="X20" s="59">
        <f>'12'!F23</f>
        <v>77</v>
      </c>
      <c r="Y20" s="61">
        <f>'12'!K23</f>
        <v>28.42</v>
      </c>
      <c r="Z20" s="59">
        <f>'13'!F23</f>
        <v>0</v>
      </c>
      <c r="AA20" s="61">
        <f>'13'!K23</f>
        <v>0</v>
      </c>
      <c r="AB20" s="59">
        <f>'14'!F23</f>
        <v>33.9</v>
      </c>
      <c r="AC20" s="61">
        <f>'14'!K23</f>
        <v>9.9</v>
      </c>
      <c r="AD20" s="59">
        <f>'15'!F23</f>
        <v>67.375</v>
      </c>
      <c r="AE20" s="61">
        <f>'15'!K23</f>
        <v>9.5</v>
      </c>
      <c r="AF20" s="59">
        <f>'16'!F23</f>
        <v>53.9</v>
      </c>
      <c r="AG20" s="61">
        <f>'16'!K23</f>
        <v>7.9</v>
      </c>
      <c r="AH20" s="59">
        <f>'17'!F23</f>
        <v>58</v>
      </c>
      <c r="AI20" s="61">
        <f>'17'!K23</f>
        <v>36</v>
      </c>
      <c r="AJ20" s="113">
        <v>0</v>
      </c>
      <c r="AK20" s="112">
        <v>0</v>
      </c>
      <c r="AL20" s="62">
        <v>15</v>
      </c>
      <c r="AM20" s="63">
        <v>14</v>
      </c>
      <c r="AN20" s="59">
        <f t="shared" si="0"/>
        <v>65.22722222222221</v>
      </c>
      <c r="AO20" s="61">
        <f t="shared" si="1"/>
        <v>19.608571428571427</v>
      </c>
      <c r="AP20" s="66">
        <f t="shared" si="2"/>
        <v>45.618650793650787</v>
      </c>
    </row>
    <row r="21" spans="1:42" x14ac:dyDescent="0.2">
      <c r="A21" s="64" t="s">
        <v>18</v>
      </c>
      <c r="B21" s="59">
        <v>0</v>
      </c>
      <c r="C21" s="61">
        <v>0</v>
      </c>
      <c r="D21" s="59">
        <v>0</v>
      </c>
      <c r="E21" s="61">
        <v>0</v>
      </c>
      <c r="F21" s="59">
        <v>0</v>
      </c>
      <c r="G21" s="61">
        <v>0</v>
      </c>
      <c r="H21" s="59">
        <v>0</v>
      </c>
      <c r="I21" s="61">
        <v>0</v>
      </c>
      <c r="J21" s="59">
        <v>0</v>
      </c>
      <c r="K21" s="61">
        <v>0</v>
      </c>
      <c r="L21" s="59">
        <v>0</v>
      </c>
      <c r="M21" s="61">
        <v>0</v>
      </c>
      <c r="N21" s="59">
        <v>0</v>
      </c>
      <c r="O21" s="61">
        <v>0</v>
      </c>
      <c r="P21" s="59">
        <v>0</v>
      </c>
      <c r="Q21" s="61">
        <f>'8'!$K$24</f>
        <v>24.895833333333332</v>
      </c>
      <c r="R21" s="59">
        <v>0</v>
      </c>
      <c r="S21" s="61">
        <v>0</v>
      </c>
      <c r="T21" s="59">
        <v>0</v>
      </c>
      <c r="U21" s="61">
        <v>0</v>
      </c>
      <c r="V21" s="59">
        <v>0</v>
      </c>
      <c r="W21" s="61">
        <v>0</v>
      </c>
      <c r="X21" s="59">
        <v>0</v>
      </c>
      <c r="Y21" s="61">
        <v>0</v>
      </c>
      <c r="Z21" s="59">
        <v>0</v>
      </c>
      <c r="AA21" s="61">
        <v>0</v>
      </c>
      <c r="AB21" s="59">
        <v>0</v>
      </c>
      <c r="AC21" s="61">
        <v>0</v>
      </c>
      <c r="AD21" s="59">
        <v>0</v>
      </c>
      <c r="AE21" s="61">
        <f>'15'!$K$24</f>
        <v>18.928571428571431</v>
      </c>
      <c r="AF21" s="59">
        <v>0</v>
      </c>
      <c r="AG21" s="61">
        <f>'16'!$K$24</f>
        <v>14.875000000000002</v>
      </c>
      <c r="AH21" s="59">
        <v>0</v>
      </c>
      <c r="AI21" s="61">
        <f>'17'!$K$24</f>
        <v>22.375</v>
      </c>
      <c r="AJ21" s="111">
        <f>'18'!F24</f>
        <v>168.42105263157893</v>
      </c>
      <c r="AK21" s="112">
        <v>0</v>
      </c>
      <c r="AL21" s="62">
        <v>1</v>
      </c>
      <c r="AM21" s="63">
        <v>4</v>
      </c>
      <c r="AN21" s="59">
        <f t="shared" si="0"/>
        <v>168.42105263157893</v>
      </c>
      <c r="AO21" s="61">
        <f t="shared" si="1"/>
        <v>20.26860119047619</v>
      </c>
      <c r="AP21" s="66">
        <f t="shared" si="2"/>
        <v>148.15245144110276</v>
      </c>
    </row>
    <row r="22" spans="1:42" x14ac:dyDescent="0.2">
      <c r="A22" s="64" t="s">
        <v>19</v>
      </c>
      <c r="B22" s="59">
        <f>'1'!F25</f>
        <v>139.83333333333334</v>
      </c>
      <c r="C22" s="61">
        <f>'1'!K25</f>
        <v>34.874999999999993</v>
      </c>
      <c r="D22" s="59">
        <f>'2'!F25</f>
        <v>146.66666666666666</v>
      </c>
      <c r="E22" s="61">
        <f>'2'!K25</f>
        <v>0</v>
      </c>
      <c r="F22" s="59">
        <f>'3'!F25</f>
        <v>139.83333333333334</v>
      </c>
      <c r="G22" s="61">
        <f>'3'!K25</f>
        <v>39.375</v>
      </c>
      <c r="H22" s="59">
        <f>'4'!F25</f>
        <v>139.83333333333334</v>
      </c>
      <c r="I22" s="61">
        <f>'4'!K25</f>
        <v>0</v>
      </c>
      <c r="J22" s="59">
        <f>'5'!F25</f>
        <v>0</v>
      </c>
      <c r="K22" s="61">
        <f>'5'!K25</f>
        <v>0</v>
      </c>
      <c r="L22" s="59">
        <f>'6'!F25</f>
        <v>131.5</v>
      </c>
      <c r="M22" s="61">
        <f>'6'!K25</f>
        <v>0</v>
      </c>
      <c r="N22" s="59">
        <f>'7'!F25</f>
        <v>143.16666666666666</v>
      </c>
      <c r="O22" s="61">
        <f>'7'!K25</f>
        <v>37.375</v>
      </c>
      <c r="P22" s="59">
        <f>'8'!F25</f>
        <v>143.16666666666666</v>
      </c>
      <c r="Q22" s="61">
        <f>'8'!K25</f>
        <v>37.375</v>
      </c>
      <c r="R22" s="59">
        <f>'9'!F25</f>
        <v>143.16666666666666</v>
      </c>
      <c r="S22" s="61">
        <f>'9'!K25</f>
        <v>62.5</v>
      </c>
      <c r="T22" s="59">
        <f>'10'!F25</f>
        <v>94.41260744985675</v>
      </c>
      <c r="U22" s="61">
        <f>'10'!K25</f>
        <v>41.841004184100413</v>
      </c>
      <c r="V22" s="59">
        <f>'11'!F25</f>
        <v>49.874999999999993</v>
      </c>
      <c r="W22" s="61">
        <f>'11'!K25</f>
        <v>13.95</v>
      </c>
      <c r="X22" s="59">
        <f>'12'!F25</f>
        <v>0</v>
      </c>
      <c r="Y22" s="61">
        <f>'12'!K25</f>
        <v>0</v>
      </c>
      <c r="Z22" s="59">
        <f>'13'!F25</f>
        <v>91.690544412607451</v>
      </c>
      <c r="AA22" s="61">
        <f>'13'!K25</f>
        <v>57.159904534606206</v>
      </c>
      <c r="AB22" s="59">
        <f>'14'!F25</f>
        <v>139.83333333333334</v>
      </c>
      <c r="AC22" s="61">
        <f>'14'!K25</f>
        <v>56.964285714285708</v>
      </c>
      <c r="AD22" s="59">
        <f>'15'!F25</f>
        <v>0</v>
      </c>
      <c r="AE22" s="61">
        <f>'15'!K25</f>
        <v>0</v>
      </c>
      <c r="AF22" s="59">
        <f>'16'!F25</f>
        <v>143.16666666666666</v>
      </c>
      <c r="AG22" s="61">
        <f>'16'!K25</f>
        <v>74.112903225806448</v>
      </c>
      <c r="AH22" s="59">
        <f>'17'!F25</f>
        <v>139.83333333333334</v>
      </c>
      <c r="AI22" s="61">
        <f>'17'!K25</f>
        <v>34.874999999999993</v>
      </c>
      <c r="AJ22" s="111">
        <f>'18'!F25</f>
        <v>146.66666666666666</v>
      </c>
      <c r="AK22" s="112">
        <v>0</v>
      </c>
      <c r="AL22" s="62">
        <v>15</v>
      </c>
      <c r="AM22" s="63">
        <v>11</v>
      </c>
      <c r="AN22" s="59">
        <f t="shared" si="0"/>
        <v>128.84298790194208</v>
      </c>
      <c r="AO22" s="61">
        <f t="shared" si="1"/>
        <v>44.582099787163529</v>
      </c>
      <c r="AP22" s="66">
        <f t="shared" si="2"/>
        <v>84.260888114778552</v>
      </c>
    </row>
    <row r="23" spans="1:42" x14ac:dyDescent="0.2">
      <c r="A23" s="64" t="s">
        <v>20</v>
      </c>
      <c r="B23" s="59">
        <f>'1'!F26</f>
        <v>0</v>
      </c>
      <c r="C23" s="61">
        <f>'1'!K26</f>
        <v>0</v>
      </c>
      <c r="D23" s="59">
        <f>'2'!F26</f>
        <v>0</v>
      </c>
      <c r="E23" s="61">
        <f>'2'!K26</f>
        <v>0</v>
      </c>
      <c r="F23" s="59">
        <f>'3'!F26</f>
        <v>0</v>
      </c>
      <c r="G23" s="61">
        <f>'3'!K26</f>
        <v>0</v>
      </c>
      <c r="H23" s="59">
        <f>'4'!F26</f>
        <v>179.23076923076925</v>
      </c>
      <c r="I23" s="61">
        <f>'4'!K26</f>
        <v>33.333333333333336</v>
      </c>
      <c r="J23" s="59">
        <f>'5'!F26</f>
        <v>0</v>
      </c>
      <c r="K23" s="61">
        <f>'5'!K26</f>
        <v>0</v>
      </c>
      <c r="L23" s="59">
        <f>'6'!F26</f>
        <v>0</v>
      </c>
      <c r="M23" s="61">
        <f>'6'!K26</f>
        <v>0</v>
      </c>
      <c r="N23" s="59">
        <f>'7'!F26</f>
        <v>133.125</v>
      </c>
      <c r="O23" s="61">
        <f>'7'!K26</f>
        <v>23.13953488372093</v>
      </c>
      <c r="P23" s="59">
        <f>'8'!F26</f>
        <v>167.95454545454547</v>
      </c>
      <c r="Q23" s="61">
        <f>'8'!K26</f>
        <v>34.767441860465112</v>
      </c>
      <c r="R23" s="59">
        <f>'9'!F26</f>
        <v>0</v>
      </c>
      <c r="S23" s="61">
        <f>'9'!K26</f>
        <v>0</v>
      </c>
      <c r="T23" s="59">
        <f>'10'!F26</f>
        <v>113.63636363636363</v>
      </c>
      <c r="U23" s="61">
        <f>'10'!K26</f>
        <v>0</v>
      </c>
      <c r="V23" s="59">
        <f>'11'!F26</f>
        <v>113.63636363636363</v>
      </c>
      <c r="W23" s="61">
        <f>'11'!K26</f>
        <v>22.093023255813954</v>
      </c>
      <c r="X23" s="59">
        <f>'12'!F26</f>
        <v>0</v>
      </c>
      <c r="Y23" s="61">
        <f>'12'!K26</f>
        <v>0</v>
      </c>
      <c r="Z23" s="59">
        <f>'13'!F26</f>
        <v>0</v>
      </c>
      <c r="AA23" s="61">
        <f>'13'!K26</f>
        <v>0</v>
      </c>
      <c r="AB23" s="59">
        <f>'14'!F26</f>
        <v>0</v>
      </c>
      <c r="AC23" s="61">
        <f>'14'!K26</f>
        <v>0</v>
      </c>
      <c r="AD23" s="59">
        <f>'15'!F26</f>
        <v>0</v>
      </c>
      <c r="AE23" s="61">
        <f>'15'!K26</f>
        <v>0</v>
      </c>
      <c r="AF23" s="59">
        <f>'16'!F26</f>
        <v>166.33333333333334</v>
      </c>
      <c r="AG23" s="61">
        <f>'16'!K26</f>
        <v>60.972222222222221</v>
      </c>
      <c r="AH23" s="59">
        <f>'17'!F26</f>
        <v>0</v>
      </c>
      <c r="AI23" s="61">
        <f>'17'!K26</f>
        <v>27.325581395348838</v>
      </c>
      <c r="AJ23" s="111">
        <f>'18'!F26</f>
        <v>160</v>
      </c>
      <c r="AK23" s="112">
        <v>0</v>
      </c>
      <c r="AL23" s="62">
        <v>7</v>
      </c>
      <c r="AM23" s="63">
        <v>6</v>
      </c>
      <c r="AN23" s="59">
        <f t="shared" si="0"/>
        <v>147.70233932733936</v>
      </c>
      <c r="AO23" s="61">
        <f t="shared" si="1"/>
        <v>33.605189491817406</v>
      </c>
      <c r="AP23" s="66">
        <f t="shared" si="2"/>
        <v>114.09714983552195</v>
      </c>
    </row>
    <row r="24" spans="1:42" x14ac:dyDescent="0.2">
      <c r="A24" s="64" t="s">
        <v>21</v>
      </c>
      <c r="B24" s="59">
        <f>'1'!F27</f>
        <v>0</v>
      </c>
      <c r="C24" s="61">
        <f>'1'!K27</f>
        <v>0</v>
      </c>
      <c r="D24" s="59">
        <f>'2'!F27</f>
        <v>133.16666666666669</v>
      </c>
      <c r="E24" s="61">
        <f>'2'!K27</f>
        <v>0</v>
      </c>
      <c r="F24" s="59">
        <f>'3'!F27</f>
        <v>0</v>
      </c>
      <c r="G24" s="61">
        <f>'3'!K27</f>
        <v>0</v>
      </c>
      <c r="H24" s="59">
        <f>'4'!F27</f>
        <v>108.33333333333334</v>
      </c>
      <c r="I24" s="61">
        <f>'4'!K27</f>
        <v>7.9</v>
      </c>
      <c r="J24" s="59">
        <f>'5'!F27</f>
        <v>150</v>
      </c>
      <c r="K24" s="61">
        <f>'5'!K27</f>
        <v>26.666666666666668</v>
      </c>
      <c r="L24" s="59">
        <f>'6'!F27</f>
        <v>0</v>
      </c>
      <c r="M24" s="61">
        <f>'6'!K27</f>
        <v>0</v>
      </c>
      <c r="N24" s="59">
        <f>'7'!F27</f>
        <v>0</v>
      </c>
      <c r="O24" s="61">
        <f>'7'!K27</f>
        <v>0</v>
      </c>
      <c r="P24" s="59">
        <f>'8'!F27</f>
        <v>0</v>
      </c>
      <c r="Q24" s="61">
        <f>'8'!K27</f>
        <v>17.899999999999999</v>
      </c>
      <c r="R24" s="59">
        <f>'9'!F27</f>
        <v>99.166666666666671</v>
      </c>
      <c r="S24" s="61">
        <f>'9'!K27</f>
        <v>11.9</v>
      </c>
      <c r="T24" s="59">
        <f>'10'!F27</f>
        <v>11.8</v>
      </c>
      <c r="U24" s="61">
        <f>'10'!K27</f>
        <v>7.9</v>
      </c>
      <c r="V24" s="59">
        <f>'11'!F27</f>
        <v>0</v>
      </c>
      <c r="W24" s="61">
        <f>'11'!K27</f>
        <v>0</v>
      </c>
      <c r="X24" s="59">
        <f>'12'!F27</f>
        <v>0</v>
      </c>
      <c r="Y24" s="61">
        <f>'12'!K27</f>
        <v>0</v>
      </c>
      <c r="Z24" s="59">
        <f>'13'!F27</f>
        <v>0</v>
      </c>
      <c r="AA24" s="61">
        <f>'13'!K27</f>
        <v>0</v>
      </c>
      <c r="AB24" s="59">
        <f>'14'!F27</f>
        <v>0</v>
      </c>
      <c r="AC24" s="61">
        <f>'14'!K27</f>
        <v>0</v>
      </c>
      <c r="AD24" s="59">
        <f>'15'!F27</f>
        <v>0</v>
      </c>
      <c r="AE24" s="61">
        <f>'15'!K27</f>
        <v>25</v>
      </c>
      <c r="AF24" s="59">
        <f>'16'!F27</f>
        <v>99.200000000000017</v>
      </c>
      <c r="AG24" s="61">
        <f>'16'!K27</f>
        <v>55.444444444444443</v>
      </c>
      <c r="AH24" s="59">
        <f>'17'!F27</f>
        <v>108.33333333333334</v>
      </c>
      <c r="AI24" s="61">
        <f>'17'!K27</f>
        <v>25</v>
      </c>
      <c r="AJ24" s="111">
        <f>'18'!F27</f>
        <v>100</v>
      </c>
      <c r="AK24" s="112">
        <v>0</v>
      </c>
      <c r="AL24" s="62">
        <v>8</v>
      </c>
      <c r="AM24" s="63">
        <v>8</v>
      </c>
      <c r="AN24" s="59">
        <f t="shared" si="0"/>
        <v>101.25000000000001</v>
      </c>
      <c r="AO24" s="61">
        <f t="shared" si="1"/>
        <v>22.213888888888889</v>
      </c>
      <c r="AP24" s="66">
        <f t="shared" si="2"/>
        <v>79.036111111111126</v>
      </c>
    </row>
    <row r="25" spans="1:42" x14ac:dyDescent="0.2">
      <c r="A25" s="64" t="s">
        <v>22</v>
      </c>
      <c r="B25" s="59">
        <f>'1'!F28</f>
        <v>0</v>
      </c>
      <c r="C25" s="61">
        <f>'1'!K28</f>
        <v>0</v>
      </c>
      <c r="D25" s="59">
        <f>'2'!F28</f>
        <v>0</v>
      </c>
      <c r="E25" s="61">
        <f>'2'!K28</f>
        <v>0</v>
      </c>
      <c r="F25" s="59">
        <f>'3'!F28</f>
        <v>0</v>
      </c>
      <c r="G25" s="61">
        <f>'3'!K28</f>
        <v>0</v>
      </c>
      <c r="H25" s="59">
        <f>'4'!F28</f>
        <v>279.49999999999994</v>
      </c>
      <c r="I25" s="61">
        <f>'4'!K28</f>
        <v>31.25</v>
      </c>
      <c r="J25" s="59">
        <f>'5'!F28</f>
        <v>280</v>
      </c>
      <c r="K25" s="61">
        <f>'5'!K28</f>
        <v>31.25</v>
      </c>
      <c r="L25" s="59">
        <f>'6'!F28</f>
        <v>299.5</v>
      </c>
      <c r="M25" s="61">
        <f>'6'!K28</f>
        <v>0</v>
      </c>
      <c r="N25" s="59">
        <f>'7'!F28</f>
        <v>0</v>
      </c>
      <c r="O25" s="61">
        <f>'7'!K28</f>
        <v>0</v>
      </c>
      <c r="P25" s="59">
        <f>'8'!F28</f>
        <v>0</v>
      </c>
      <c r="Q25" s="61">
        <f>'8'!K28</f>
        <v>0</v>
      </c>
      <c r="R25" s="59">
        <f>'9'!F28</f>
        <v>279.49999999999994</v>
      </c>
      <c r="S25" s="61">
        <f>'9'!K28</f>
        <v>29.750000000000004</v>
      </c>
      <c r="T25" s="59">
        <f>'10'!F28</f>
        <v>0</v>
      </c>
      <c r="U25" s="61">
        <f>'10'!K28</f>
        <v>0</v>
      </c>
      <c r="V25" s="59">
        <f>'11'!F28</f>
        <v>0</v>
      </c>
      <c r="W25" s="61">
        <f>'11'!K28</f>
        <v>0</v>
      </c>
      <c r="X25" s="59">
        <f>'12'!F28</f>
        <v>0</v>
      </c>
      <c r="Y25" s="61">
        <f>'12'!K28</f>
        <v>0</v>
      </c>
      <c r="Z25" s="59">
        <f>'13'!F28</f>
        <v>0</v>
      </c>
      <c r="AA25" s="61">
        <f>'13'!K28</f>
        <v>0</v>
      </c>
      <c r="AB25" s="59">
        <f>'14'!F28</f>
        <v>0</v>
      </c>
      <c r="AC25" s="61">
        <f>'14'!K28</f>
        <v>0</v>
      </c>
      <c r="AD25" s="59">
        <f>'15'!F28</f>
        <v>0</v>
      </c>
      <c r="AE25" s="61">
        <f>'15'!K28</f>
        <v>0</v>
      </c>
      <c r="AF25" s="59">
        <f>'16'!F28</f>
        <v>0</v>
      </c>
      <c r="AG25" s="61">
        <f>'16'!K28</f>
        <v>55</v>
      </c>
      <c r="AH25" s="59">
        <f>'17'!F28</f>
        <v>0</v>
      </c>
      <c r="AI25" s="61">
        <f>'17'!K28</f>
        <v>62.5</v>
      </c>
      <c r="AJ25" s="111">
        <f>'18'!F28</f>
        <v>0</v>
      </c>
      <c r="AK25" s="112">
        <v>0</v>
      </c>
      <c r="AL25" s="62">
        <v>4</v>
      </c>
      <c r="AM25" s="63">
        <v>5</v>
      </c>
      <c r="AN25" s="59">
        <f t="shared" si="0"/>
        <v>284.625</v>
      </c>
      <c r="AO25" s="61">
        <f t="shared" si="1"/>
        <v>41.95</v>
      </c>
      <c r="AP25" s="66">
        <f t="shared" si="2"/>
        <v>242.67500000000001</v>
      </c>
    </row>
    <row r="26" spans="1:42" x14ac:dyDescent="0.2">
      <c r="A26" s="64" t="s">
        <v>23</v>
      </c>
      <c r="B26" s="59">
        <f>'1'!F29</f>
        <v>199.66666666666666</v>
      </c>
      <c r="C26" s="61">
        <f>'1'!K29</f>
        <v>62.571428571428569</v>
      </c>
      <c r="D26" s="59">
        <f>'2'!F29</f>
        <v>147.5</v>
      </c>
      <c r="E26" s="61">
        <f>'2'!K29</f>
        <v>0</v>
      </c>
      <c r="F26" s="59">
        <f>'3'!F29</f>
        <v>199.66666666666666</v>
      </c>
      <c r="G26" s="61">
        <f>'3'!K29</f>
        <v>66.666666666666671</v>
      </c>
      <c r="H26" s="59">
        <f>'4'!F29</f>
        <v>144.75</v>
      </c>
      <c r="I26" s="61">
        <f>'4'!K29</f>
        <v>50</v>
      </c>
      <c r="J26" s="59">
        <f>'5'!F29</f>
        <v>200</v>
      </c>
      <c r="K26" s="61">
        <f>'5'!K29</f>
        <v>25</v>
      </c>
      <c r="L26" s="59">
        <f>'6'!F29</f>
        <v>199.75</v>
      </c>
      <c r="M26" s="61">
        <f>'6'!K29</f>
        <v>0</v>
      </c>
      <c r="N26" s="59">
        <f>'7'!F29</f>
        <v>226.81818181818181</v>
      </c>
      <c r="O26" s="61">
        <f>'7'!K29</f>
        <v>61.636363636363633</v>
      </c>
      <c r="P26" s="59">
        <f>'8'!F29</f>
        <v>166.33333333333334</v>
      </c>
      <c r="Q26" s="61">
        <f>'8'!K29</f>
        <v>0</v>
      </c>
      <c r="R26" s="59">
        <f>'9'!F29</f>
        <v>187.29166666666669</v>
      </c>
      <c r="S26" s="61">
        <f>'9'!K29</f>
        <v>131.14285714285714</v>
      </c>
      <c r="T26" s="59">
        <f>'10'!F29</f>
        <v>126.33333333333333</v>
      </c>
      <c r="U26" s="61">
        <f>'10'!K29</f>
        <v>46.666666666666671</v>
      </c>
      <c r="V26" s="59">
        <f>'11'!F29</f>
        <v>126.33333333333333</v>
      </c>
      <c r="W26" s="61">
        <f>'11'!K29</f>
        <v>53.333333333333336</v>
      </c>
      <c r="X26" s="59">
        <f>'12'!F29</f>
        <v>204.54545454545456</v>
      </c>
      <c r="Y26" s="61">
        <f>'12'!K29</f>
        <v>87.142857142857153</v>
      </c>
      <c r="Z26" s="59">
        <f>'13'!F29</f>
        <v>0</v>
      </c>
      <c r="AA26" s="61">
        <f>'13'!K29</f>
        <v>0</v>
      </c>
      <c r="AB26" s="59">
        <f>'14'!F29</f>
        <v>199.66666666666666</v>
      </c>
      <c r="AC26" s="61">
        <f>'14'!K29</f>
        <v>124.75</v>
      </c>
      <c r="AD26" s="59">
        <f>'15'!F29</f>
        <v>0</v>
      </c>
      <c r="AE26" s="61">
        <f>'15'!K29</f>
        <v>119.71428571428571</v>
      </c>
      <c r="AF26" s="59">
        <f>'16'!F29</f>
        <v>179.66666666666666</v>
      </c>
      <c r="AG26" s="61">
        <f>'16'!K29</f>
        <v>142.57142857142858</v>
      </c>
      <c r="AH26" s="59">
        <f>'17'!F29</f>
        <v>144.75</v>
      </c>
      <c r="AI26" s="61">
        <f>'17'!K29</f>
        <v>66.666666666666671</v>
      </c>
      <c r="AJ26" s="111">
        <f>'18'!F29</f>
        <v>246.66666666666669</v>
      </c>
      <c r="AK26" s="112">
        <v>0</v>
      </c>
      <c r="AL26" s="62">
        <v>16</v>
      </c>
      <c r="AM26" s="63">
        <v>13</v>
      </c>
      <c r="AN26" s="59">
        <f t="shared" si="0"/>
        <v>181.23366477272722</v>
      </c>
      <c r="AO26" s="61">
        <f t="shared" si="1"/>
        <v>79.835581085581083</v>
      </c>
      <c r="AP26" s="66">
        <f t="shared" si="2"/>
        <v>101.39808368714614</v>
      </c>
    </row>
    <row r="27" spans="1:42" x14ac:dyDescent="0.2">
      <c r="A27" s="64" t="s">
        <v>24</v>
      </c>
      <c r="B27" s="59">
        <v>0</v>
      </c>
      <c r="C27" s="61">
        <v>0</v>
      </c>
      <c r="D27" s="59">
        <v>0</v>
      </c>
      <c r="E27" s="61">
        <v>0</v>
      </c>
      <c r="F27" s="59">
        <v>0</v>
      </c>
      <c r="G27" s="61">
        <v>0</v>
      </c>
      <c r="H27" s="59">
        <v>0</v>
      </c>
      <c r="I27" s="61">
        <v>0</v>
      </c>
      <c r="J27" s="59">
        <v>0</v>
      </c>
      <c r="K27" s="61">
        <v>0</v>
      </c>
      <c r="L27" s="59">
        <v>0</v>
      </c>
      <c r="M27" s="61">
        <v>0</v>
      </c>
      <c r="N27" s="59">
        <v>0</v>
      </c>
      <c r="O27" s="61">
        <v>0</v>
      </c>
      <c r="P27" s="59">
        <v>0</v>
      </c>
      <c r="Q27" s="61">
        <f>'8'!$K$30</f>
        <v>72.27272727272728</v>
      </c>
      <c r="R27" s="59">
        <v>0</v>
      </c>
      <c r="S27" s="61">
        <v>0</v>
      </c>
      <c r="T27" s="59">
        <v>0</v>
      </c>
      <c r="U27" s="61">
        <v>0</v>
      </c>
      <c r="V27" s="59">
        <v>0</v>
      </c>
      <c r="W27" s="61">
        <v>0</v>
      </c>
      <c r="X27" s="59">
        <v>0</v>
      </c>
      <c r="Y27" s="61">
        <v>0</v>
      </c>
      <c r="Z27" s="59">
        <v>0</v>
      </c>
      <c r="AA27" s="61">
        <v>0</v>
      </c>
      <c r="AB27" s="59">
        <v>0</v>
      </c>
      <c r="AC27" s="61">
        <v>0</v>
      </c>
      <c r="AD27" s="59">
        <v>0</v>
      </c>
      <c r="AE27" s="61">
        <f>'15'!$K$30</f>
        <v>89.5</v>
      </c>
      <c r="AF27" s="59">
        <v>0</v>
      </c>
      <c r="AG27" s="61">
        <f>'16'!$K$30</f>
        <v>72.090909090909093</v>
      </c>
      <c r="AH27" s="59">
        <v>0</v>
      </c>
      <c r="AI27" s="61">
        <f>'17'!$K$30</f>
        <v>89.5</v>
      </c>
      <c r="AJ27" s="111">
        <f>'18'!F30</f>
        <v>480</v>
      </c>
      <c r="AK27" s="112">
        <v>0</v>
      </c>
      <c r="AL27" s="62">
        <v>1</v>
      </c>
      <c r="AM27" s="63">
        <v>4</v>
      </c>
      <c r="AN27" s="59">
        <f>SUM((B27+D27+F27+H27+J27+L27+N27+P27+R27+T27+V27+X27+Z27+AB27+AD27+AF27+AJ27+AH27)/AL27)</f>
        <v>480</v>
      </c>
      <c r="AO27" s="61">
        <f t="shared" si="1"/>
        <v>80.840909090909093</v>
      </c>
      <c r="AP27" s="66">
        <f t="shared" si="2"/>
        <v>399.15909090909088</v>
      </c>
    </row>
    <row r="28" spans="1:42" x14ac:dyDescent="0.2">
      <c r="A28" s="64" t="s">
        <v>25</v>
      </c>
      <c r="B28" s="59">
        <f>'1'!F31</f>
        <v>237.5</v>
      </c>
      <c r="C28" s="61">
        <f>'1'!K31</f>
        <v>53.908355795148253</v>
      </c>
      <c r="D28" s="59">
        <f>'2'!F31</f>
        <v>218.4375</v>
      </c>
      <c r="E28" s="61">
        <f>'2'!K31</f>
        <v>0</v>
      </c>
      <c r="F28" s="59">
        <f>'3'!F31</f>
        <v>0</v>
      </c>
      <c r="G28" s="61">
        <f>'3'!K31</f>
        <v>0</v>
      </c>
      <c r="H28" s="59">
        <f>'4'!F31</f>
        <v>0</v>
      </c>
      <c r="I28" s="61">
        <f>'4'!K31</f>
        <v>0</v>
      </c>
      <c r="J28" s="59">
        <f>'5'!F31</f>
        <v>240.625</v>
      </c>
      <c r="K28" s="61">
        <f>'5'!K31</f>
        <v>37.343749999999993</v>
      </c>
      <c r="L28" s="59">
        <f>'6'!F31</f>
        <v>0</v>
      </c>
      <c r="M28" s="61">
        <f>'6'!K31</f>
        <v>0</v>
      </c>
      <c r="N28" s="59">
        <f>'7'!F31</f>
        <v>218.4375</v>
      </c>
      <c r="O28" s="61">
        <f>'7'!K31</f>
        <v>48.513513513513509</v>
      </c>
      <c r="P28" s="59">
        <f>'8'!F31</f>
        <v>218.4375</v>
      </c>
      <c r="Q28" s="61">
        <f>'8'!K31</f>
        <v>56.09375</v>
      </c>
      <c r="R28" s="59">
        <f>'9'!F31</f>
        <v>218.4375</v>
      </c>
      <c r="S28" s="61">
        <f>'9'!K31</f>
        <v>48.513513513513509</v>
      </c>
      <c r="T28" s="59">
        <f>'10'!F31</f>
        <v>0</v>
      </c>
      <c r="U28" s="61">
        <f>'10'!K31</f>
        <v>0</v>
      </c>
      <c r="V28" s="59">
        <f>'11'!F31</f>
        <v>0</v>
      </c>
      <c r="W28" s="61">
        <f>'11'!K31</f>
        <v>0</v>
      </c>
      <c r="X28" s="59">
        <f>'12'!F31</f>
        <v>0</v>
      </c>
      <c r="Y28" s="61">
        <f>'12'!K31</f>
        <v>0</v>
      </c>
      <c r="Z28" s="59">
        <f>'13'!F31</f>
        <v>0</v>
      </c>
      <c r="AA28" s="61">
        <f>'13'!K31</f>
        <v>0</v>
      </c>
      <c r="AB28" s="59">
        <f>'14'!F31</f>
        <v>0</v>
      </c>
      <c r="AC28" s="61">
        <f>'14'!K31</f>
        <v>0</v>
      </c>
      <c r="AD28" s="59">
        <f>'15'!F31</f>
        <v>0</v>
      </c>
      <c r="AE28" s="61">
        <f>'15'!K31</f>
        <v>0</v>
      </c>
      <c r="AF28" s="59">
        <f>'16'!F31</f>
        <v>218.75</v>
      </c>
      <c r="AG28" s="61">
        <f>'16'!K31</f>
        <v>53.773584905660371</v>
      </c>
      <c r="AH28" s="59">
        <f>'17'!F31</f>
        <v>0</v>
      </c>
      <c r="AI28" s="61">
        <f>'17'!K31</f>
        <v>24.189189189189189</v>
      </c>
      <c r="AJ28" s="111">
        <f>'18'!F31</f>
        <v>0</v>
      </c>
      <c r="AK28" s="112">
        <v>0</v>
      </c>
      <c r="AL28" s="62">
        <v>7</v>
      </c>
      <c r="AM28" s="63">
        <v>7</v>
      </c>
      <c r="AN28" s="59">
        <f t="shared" ref="AN28:AN30" si="3">SUM((B28+D28+F28+H28+J28+L28+N28+P28+R28+T28+V28+X28+Z28+AB28+AD28+AF28+AJ28+AH28)/AL28)</f>
        <v>224.375</v>
      </c>
      <c r="AO28" s="61">
        <f t="shared" si="1"/>
        <v>46.047950988146404</v>
      </c>
      <c r="AP28" s="66">
        <f t="shared" si="2"/>
        <v>178.3270490118536</v>
      </c>
    </row>
    <row r="29" spans="1:42" x14ac:dyDescent="0.2">
      <c r="A29" s="64" t="s">
        <v>26</v>
      </c>
      <c r="B29" s="59">
        <f>'1'!F32</f>
        <v>0</v>
      </c>
      <c r="C29" s="61">
        <f>'1'!K32</f>
        <v>0</v>
      </c>
      <c r="D29" s="59">
        <f>'2'!F32</f>
        <v>0</v>
      </c>
      <c r="E29" s="61">
        <f>'2'!K32</f>
        <v>0</v>
      </c>
      <c r="F29" s="59">
        <f>'3'!F32</f>
        <v>0</v>
      </c>
      <c r="G29" s="61">
        <f>'3'!K32</f>
        <v>0</v>
      </c>
      <c r="H29" s="59">
        <f>'4'!F32</f>
        <v>174.75000000000003</v>
      </c>
      <c r="I29" s="61">
        <f>'4'!K32</f>
        <v>0</v>
      </c>
      <c r="J29" s="59">
        <f>'5'!F32</f>
        <v>0</v>
      </c>
      <c r="K29" s="61">
        <f>'5'!K32</f>
        <v>0</v>
      </c>
      <c r="L29" s="59">
        <f>'6'!F32</f>
        <v>0</v>
      </c>
      <c r="M29" s="61">
        <f>'6'!K32</f>
        <v>0</v>
      </c>
      <c r="N29" s="59">
        <f>'7'!F32</f>
        <v>0</v>
      </c>
      <c r="O29" s="61">
        <f>'7'!K32</f>
        <v>0</v>
      </c>
      <c r="P29" s="59">
        <f>'8'!F32</f>
        <v>0</v>
      </c>
      <c r="Q29" s="61">
        <f>'8'!K32</f>
        <v>99.749999999999986</v>
      </c>
      <c r="R29" s="59">
        <f>'9'!F32</f>
        <v>0</v>
      </c>
      <c r="S29" s="61">
        <f>'9'!K32</f>
        <v>0</v>
      </c>
      <c r="T29" s="59">
        <f>'10'!F32</f>
        <v>0</v>
      </c>
      <c r="U29" s="61">
        <f>'10'!K32</f>
        <v>0</v>
      </c>
      <c r="V29" s="59">
        <f>'11'!F32</f>
        <v>0</v>
      </c>
      <c r="W29" s="61">
        <f>'11'!K32</f>
        <v>0</v>
      </c>
      <c r="X29" s="59">
        <f>'12'!F32</f>
        <v>0</v>
      </c>
      <c r="Y29" s="61">
        <f>'12'!K32</f>
        <v>0</v>
      </c>
      <c r="Z29" s="59">
        <f>'13'!F32</f>
        <v>0</v>
      </c>
      <c r="AA29" s="61">
        <f>'13'!K32</f>
        <v>0</v>
      </c>
      <c r="AB29" s="59">
        <f>'14'!F32</f>
        <v>0</v>
      </c>
      <c r="AC29" s="61">
        <f>'14'!K32</f>
        <v>0</v>
      </c>
      <c r="AD29" s="59">
        <f>'15'!F32</f>
        <v>0</v>
      </c>
      <c r="AE29" s="61">
        <f>'15'!K32</f>
        <v>81.590909090909093</v>
      </c>
      <c r="AF29" s="59">
        <f>'16'!F32</f>
        <v>0</v>
      </c>
      <c r="AG29" s="61">
        <f>'16'!K32</f>
        <v>89.75</v>
      </c>
      <c r="AH29" s="59">
        <f>'17'!F32</f>
        <v>0</v>
      </c>
      <c r="AI29" s="61">
        <f>'17'!K32</f>
        <v>51.666666666666664</v>
      </c>
      <c r="AJ29" s="111">
        <f>'18'!F32</f>
        <v>0</v>
      </c>
      <c r="AK29" s="112">
        <v>0</v>
      </c>
      <c r="AL29" s="62">
        <v>1</v>
      </c>
      <c r="AM29" s="63">
        <v>4</v>
      </c>
      <c r="AN29" s="59">
        <f t="shared" si="3"/>
        <v>174.75000000000003</v>
      </c>
      <c r="AO29" s="61">
        <f t="shared" si="1"/>
        <v>80.689393939393938</v>
      </c>
      <c r="AP29" s="66">
        <f t="shared" si="2"/>
        <v>94.060606060606091</v>
      </c>
    </row>
    <row r="30" spans="1:42" x14ac:dyDescent="0.2">
      <c r="A30" s="64" t="s">
        <v>27</v>
      </c>
      <c r="B30" s="59">
        <f>'1'!F33</f>
        <v>0</v>
      </c>
      <c r="C30" s="61">
        <f>'1'!K33</f>
        <v>0</v>
      </c>
      <c r="D30" s="59">
        <f>'2'!F33</f>
        <v>0</v>
      </c>
      <c r="E30" s="61">
        <f>'2'!K33</f>
        <v>0</v>
      </c>
      <c r="F30" s="59">
        <f>'3'!F33</f>
        <v>0</v>
      </c>
      <c r="G30" s="61">
        <f>'3'!K33</f>
        <v>0</v>
      </c>
      <c r="H30" s="59">
        <f>'4'!F33</f>
        <v>323.91304347826087</v>
      </c>
      <c r="I30" s="61">
        <f>'4'!K33</f>
        <v>126.8181818181818</v>
      </c>
      <c r="J30" s="59">
        <f>'5'!F33</f>
        <v>0</v>
      </c>
      <c r="K30" s="61">
        <f>'5'!K33</f>
        <v>0</v>
      </c>
      <c r="L30" s="59">
        <f>'6'!F33</f>
        <v>347.39130434782612</v>
      </c>
      <c r="M30" s="61">
        <f>'6'!K33</f>
        <v>0</v>
      </c>
      <c r="N30" s="59">
        <f>'7'!F33</f>
        <v>330</v>
      </c>
      <c r="O30" s="61">
        <f>'7'!K33</f>
        <v>139.74999999999997</v>
      </c>
      <c r="P30" s="59">
        <f>'8'!F33</f>
        <v>347.39130434782612</v>
      </c>
      <c r="Q30" s="61">
        <f>'8'!K33</f>
        <v>135.6</v>
      </c>
      <c r="R30" s="59">
        <f>'9'!F33</f>
        <v>347.39130434782612</v>
      </c>
      <c r="S30" s="61">
        <f>'9'!K33</f>
        <v>135.6</v>
      </c>
      <c r="T30" s="59">
        <f>'10'!F33</f>
        <v>49.916666666666664</v>
      </c>
      <c r="U30" s="61">
        <f>'10'!K33</f>
        <v>31.852517985611513</v>
      </c>
      <c r="V30" s="59">
        <f>'11'!F33</f>
        <v>0</v>
      </c>
      <c r="W30" s="61">
        <f>'11'!K33</f>
        <v>0</v>
      </c>
      <c r="X30" s="59">
        <f>'12'!F33</f>
        <v>0</v>
      </c>
      <c r="Y30" s="61">
        <f>'12'!K33</f>
        <v>0</v>
      </c>
      <c r="Z30" s="59">
        <f>'13'!F33</f>
        <v>0</v>
      </c>
      <c r="AA30" s="61">
        <f>'13'!K33</f>
        <v>0</v>
      </c>
      <c r="AB30" s="59">
        <f>'14'!F33</f>
        <v>0</v>
      </c>
      <c r="AC30" s="61">
        <f>'14'!K33</f>
        <v>0</v>
      </c>
      <c r="AD30" s="59">
        <f>'15'!F33</f>
        <v>0</v>
      </c>
      <c r="AE30" s="61">
        <f>'15'!K33</f>
        <v>0</v>
      </c>
      <c r="AF30" s="59">
        <f>'16'!F33</f>
        <v>0</v>
      </c>
      <c r="AG30" s="61">
        <f>'16'!K33</f>
        <v>103.6</v>
      </c>
      <c r="AH30" s="59">
        <f>'17'!F33</f>
        <v>0</v>
      </c>
      <c r="AI30" s="61">
        <f>'17'!K33</f>
        <v>111.36363636363636</v>
      </c>
      <c r="AJ30" s="111">
        <f>'18'!F33</f>
        <v>0</v>
      </c>
      <c r="AK30" s="112">
        <v>0</v>
      </c>
      <c r="AL30" s="62">
        <v>6</v>
      </c>
      <c r="AM30" s="63">
        <v>7</v>
      </c>
      <c r="AN30" s="59">
        <f t="shared" si="3"/>
        <v>291.00060386473427</v>
      </c>
      <c r="AO30" s="61">
        <f t="shared" si="1"/>
        <v>112.08347659534709</v>
      </c>
      <c r="AP30" s="66">
        <f t="shared" si="2"/>
        <v>178.91712726938718</v>
      </c>
    </row>
  </sheetData>
  <sheetProtection algorithmName="SHA-512" hashValue="4ODMLbonc/Gpc8vs5y0wXv1eMenQbUrRwozSDbM1qPMR+i3m7DOmk6ytDHdE81qRMs7HFGpWj1+qDoJO/T8TmA==" saltValue="qxNdwZ/8Ingfh//1XCSNfA==" spinCount="100000" sheet="1" objects="1" scenarios="1"/>
  <mergeCells count="21">
    <mergeCell ref="AP2:AP3"/>
    <mergeCell ref="R2:S2"/>
    <mergeCell ref="T2:U2"/>
    <mergeCell ref="V2:W2"/>
    <mergeCell ref="X2:Y2"/>
    <mergeCell ref="Z2:AA2"/>
    <mergeCell ref="AB2:AC2"/>
    <mergeCell ref="AJ2:AK2"/>
    <mergeCell ref="AL2:AM2"/>
    <mergeCell ref="AF2:AG2"/>
    <mergeCell ref="AH2:AI2"/>
    <mergeCell ref="AD2:AE2"/>
    <mergeCell ref="J2:K2"/>
    <mergeCell ref="L2:M2"/>
    <mergeCell ref="N2:O2"/>
    <mergeCell ref="P2:Q2"/>
    <mergeCell ref="A2:A3"/>
    <mergeCell ref="B2:C2"/>
    <mergeCell ref="D2:E2"/>
    <mergeCell ref="F2:G2"/>
    <mergeCell ref="H2:I2"/>
  </mergeCells>
  <pageMargins left="0.25" right="0.25" top="0.75" bottom="0.75" header="0.3" footer="0.3"/>
  <pageSetup paperSize="9" scale="45" fitToHeight="0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F28" sqref="F28"/>
    </sheetView>
  </sheetViews>
  <sheetFormatPr defaultRowHeight="15" x14ac:dyDescent="0.25"/>
  <cols>
    <col min="1" max="1" width="22" bestFit="1" customWidth="1"/>
    <col min="2" max="2" width="11.42578125" bestFit="1" customWidth="1"/>
    <col min="3" max="3" width="10.5703125" customWidth="1"/>
    <col min="4" max="4" width="10.7109375" customWidth="1"/>
    <col min="5" max="6" width="10.5703125" customWidth="1"/>
    <col min="7" max="7" width="16.85546875" style="4" bestFit="1" customWidth="1"/>
    <col min="8" max="9" width="10.5703125" style="4" customWidth="1"/>
    <col min="10" max="10" width="10.5703125" customWidth="1"/>
    <col min="12" max="12" width="12.5703125" bestFit="1" customWidth="1"/>
    <col min="13" max="13" width="12.7109375" bestFit="1" customWidth="1"/>
  </cols>
  <sheetData>
    <row r="1" spans="1:13" x14ac:dyDescent="0.25">
      <c r="A1" s="136" t="s">
        <v>351</v>
      </c>
      <c r="B1" s="136"/>
      <c r="C1" s="136"/>
      <c r="D1" s="136"/>
    </row>
    <row r="2" spans="1:13" x14ac:dyDescent="0.25">
      <c r="A2" s="136"/>
      <c r="B2" s="136"/>
      <c r="C2" s="136"/>
      <c r="D2" s="136"/>
    </row>
    <row r="3" spans="1:13" x14ac:dyDescent="0.25">
      <c r="A3" s="5"/>
      <c r="B3" s="5"/>
      <c r="C3" s="5"/>
      <c r="D3" s="5"/>
      <c r="E3" s="6"/>
      <c r="F3" s="6"/>
      <c r="G3" s="7"/>
    </row>
    <row r="4" spans="1:13" x14ac:dyDescent="0.25">
      <c r="A4" s="169" t="s">
        <v>30</v>
      </c>
      <c r="B4" s="171" t="s">
        <v>31</v>
      </c>
      <c r="C4" s="172"/>
      <c r="D4" s="172"/>
      <c r="E4" s="172"/>
      <c r="F4" s="173"/>
      <c r="G4" s="174" t="s">
        <v>32</v>
      </c>
      <c r="H4" s="175"/>
      <c r="I4" s="175"/>
      <c r="J4" s="176"/>
      <c r="K4" s="177"/>
      <c r="L4" s="189" t="s">
        <v>33</v>
      </c>
      <c r="M4" s="178" t="s">
        <v>34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81" t="s">
        <v>38</v>
      </c>
      <c r="G5" s="183" t="s">
        <v>35</v>
      </c>
      <c r="H5" s="184" t="s">
        <v>36</v>
      </c>
      <c r="I5" s="185"/>
      <c r="J5" s="186" t="s">
        <v>37</v>
      </c>
      <c r="K5" s="188" t="s">
        <v>38</v>
      </c>
      <c r="L5" s="189"/>
      <c r="M5" s="178"/>
    </row>
    <row r="6" spans="1:13" ht="30" x14ac:dyDescent="0.25">
      <c r="A6" s="170"/>
      <c r="B6" s="180"/>
      <c r="C6" s="8" t="s">
        <v>39</v>
      </c>
      <c r="D6" s="8" t="s">
        <v>40</v>
      </c>
      <c r="E6" s="180"/>
      <c r="F6" s="182"/>
      <c r="G6" s="180"/>
      <c r="H6" s="9" t="s">
        <v>39</v>
      </c>
      <c r="I6" s="10" t="s">
        <v>40</v>
      </c>
      <c r="J6" s="187"/>
      <c r="K6" s="188"/>
      <c r="L6" s="189"/>
      <c r="M6" s="178"/>
    </row>
    <row r="7" spans="1:13" x14ac:dyDescent="0.25">
      <c r="A7" s="1" t="s">
        <v>1</v>
      </c>
      <c r="B7" s="11"/>
      <c r="C7" s="12"/>
      <c r="D7" s="12"/>
      <c r="E7" s="12"/>
      <c r="F7" s="12"/>
      <c r="G7" s="13"/>
      <c r="H7" s="14"/>
      <c r="I7" s="14"/>
      <c r="J7" s="14"/>
      <c r="K7" s="14"/>
      <c r="L7" s="15"/>
      <c r="M7" s="15"/>
    </row>
    <row r="8" spans="1:13" x14ac:dyDescent="0.25">
      <c r="A8" s="1" t="s">
        <v>2</v>
      </c>
      <c r="B8" s="11"/>
      <c r="C8" s="12"/>
      <c r="D8" s="12"/>
      <c r="E8" s="12"/>
      <c r="F8" s="12"/>
      <c r="G8" s="13"/>
      <c r="H8" s="14"/>
      <c r="I8" s="14"/>
      <c r="J8" s="14"/>
      <c r="K8" s="14"/>
      <c r="L8" s="15"/>
      <c r="M8" s="15"/>
    </row>
    <row r="9" spans="1:13" x14ac:dyDescent="0.25">
      <c r="A9" s="1" t="s">
        <v>3</v>
      </c>
      <c r="B9" s="11"/>
      <c r="C9" s="12"/>
      <c r="D9" s="12"/>
      <c r="E9" s="12"/>
      <c r="F9" s="12"/>
      <c r="G9" s="13"/>
      <c r="H9" s="14"/>
      <c r="I9" s="14"/>
      <c r="J9" s="14"/>
      <c r="K9" s="14"/>
      <c r="L9" s="15"/>
      <c r="M9" s="15"/>
    </row>
    <row r="10" spans="1:13" x14ac:dyDescent="0.25">
      <c r="A10" s="1" t="s">
        <v>4</v>
      </c>
      <c r="B10" s="11" t="s">
        <v>41</v>
      </c>
      <c r="C10" s="12">
        <v>375</v>
      </c>
      <c r="D10" s="12">
        <v>1</v>
      </c>
      <c r="E10" s="12">
        <v>26</v>
      </c>
      <c r="F10" s="12">
        <f t="shared" ref="F10:F31" si="0">E10/C10*1000</f>
        <v>69.333333333333329</v>
      </c>
      <c r="G10" s="13" t="s">
        <v>42</v>
      </c>
      <c r="H10" s="14">
        <v>375</v>
      </c>
      <c r="I10" s="14">
        <v>1</v>
      </c>
      <c r="J10" s="14">
        <v>29</v>
      </c>
      <c r="K10" s="14">
        <f t="shared" ref="K10:K31" si="1">J10/H10*1000</f>
        <v>77.333333333333343</v>
      </c>
      <c r="L10" s="15">
        <f t="shared" ref="L10:L31" si="2">SUM(F10-K10)</f>
        <v>-8.0000000000000142</v>
      </c>
      <c r="M10" s="15">
        <f t="shared" ref="M10:M31" si="3">(F10-K10)/K10*100</f>
        <v>-10.344827586206913</v>
      </c>
    </row>
    <row r="11" spans="1:13" x14ac:dyDescent="0.25">
      <c r="A11" s="1" t="s">
        <v>5</v>
      </c>
      <c r="B11" s="11" t="s">
        <v>43</v>
      </c>
      <c r="C11" s="12">
        <v>400</v>
      </c>
      <c r="D11" s="12">
        <v>1</v>
      </c>
      <c r="E11" s="12">
        <v>31.95</v>
      </c>
      <c r="F11" s="12">
        <f t="shared" si="0"/>
        <v>79.875</v>
      </c>
      <c r="G11" s="13" t="s">
        <v>44</v>
      </c>
      <c r="H11" s="14">
        <v>600</v>
      </c>
      <c r="I11" s="14">
        <v>18</v>
      </c>
      <c r="J11" s="14">
        <v>6.5</v>
      </c>
      <c r="K11" s="14">
        <f t="shared" si="1"/>
        <v>10.833333333333334</v>
      </c>
      <c r="L11" s="15">
        <f t="shared" si="2"/>
        <v>69.041666666666671</v>
      </c>
      <c r="M11" s="15">
        <f t="shared" si="3"/>
        <v>637.30769230769238</v>
      </c>
    </row>
    <row r="12" spans="1:13" x14ac:dyDescent="0.25">
      <c r="A12" s="1" t="s">
        <v>6</v>
      </c>
      <c r="B12" s="11"/>
      <c r="C12" s="12"/>
      <c r="D12" s="12"/>
      <c r="E12" s="12"/>
      <c r="F12" s="12"/>
      <c r="G12" s="13"/>
      <c r="H12" s="14"/>
      <c r="I12" s="14"/>
      <c r="J12" s="14"/>
      <c r="K12" s="14"/>
      <c r="L12" s="15"/>
      <c r="M12" s="15"/>
    </row>
    <row r="13" spans="1:13" x14ac:dyDescent="0.25">
      <c r="A13" s="1" t="s">
        <v>7</v>
      </c>
      <c r="B13" s="11" t="s">
        <v>43</v>
      </c>
      <c r="C13" s="12">
        <v>450</v>
      </c>
      <c r="D13" s="12">
        <v>1</v>
      </c>
      <c r="E13" s="12">
        <v>32.950000000000003</v>
      </c>
      <c r="F13" s="12">
        <f t="shared" si="0"/>
        <v>73.222222222222229</v>
      </c>
      <c r="G13" s="13" t="s">
        <v>45</v>
      </c>
      <c r="H13" s="14">
        <v>600</v>
      </c>
      <c r="I13" s="14">
        <v>18</v>
      </c>
      <c r="J13" s="14">
        <v>11.5</v>
      </c>
      <c r="K13" s="14">
        <f t="shared" si="1"/>
        <v>19.166666666666664</v>
      </c>
      <c r="L13" s="15">
        <f t="shared" si="2"/>
        <v>54.055555555555564</v>
      </c>
      <c r="M13" s="15">
        <f t="shared" si="3"/>
        <v>282.02898550724649</v>
      </c>
    </row>
    <row r="14" spans="1:13" x14ac:dyDescent="0.25">
      <c r="A14" s="1" t="s">
        <v>8</v>
      </c>
      <c r="B14" s="11" t="s">
        <v>46</v>
      </c>
      <c r="C14" s="12">
        <v>1000</v>
      </c>
      <c r="D14" s="12">
        <v>1</v>
      </c>
      <c r="E14" s="12">
        <v>30</v>
      </c>
      <c r="F14" s="12">
        <f t="shared" si="0"/>
        <v>30</v>
      </c>
      <c r="G14" s="13" t="s">
        <v>47</v>
      </c>
      <c r="H14" s="14">
        <v>950</v>
      </c>
      <c r="I14" s="14">
        <v>1</v>
      </c>
      <c r="J14" s="14">
        <v>21.65</v>
      </c>
      <c r="K14" s="14">
        <f t="shared" si="1"/>
        <v>22.789473684210527</v>
      </c>
      <c r="L14" s="15">
        <f t="shared" si="2"/>
        <v>7.2105263157894726</v>
      </c>
      <c r="M14" s="15">
        <f t="shared" si="3"/>
        <v>31.639722863741333</v>
      </c>
    </row>
    <row r="15" spans="1:13" x14ac:dyDescent="0.25">
      <c r="A15" s="1" t="s">
        <v>9</v>
      </c>
      <c r="B15" s="11"/>
      <c r="C15" s="12"/>
      <c r="D15" s="12"/>
      <c r="E15" s="12"/>
      <c r="F15" s="12"/>
      <c r="G15" s="13"/>
      <c r="H15" s="14"/>
      <c r="I15" s="14"/>
      <c r="J15" s="14"/>
      <c r="K15" s="14"/>
      <c r="L15" s="15"/>
      <c r="M15" s="15"/>
    </row>
    <row r="16" spans="1:13" x14ac:dyDescent="0.25">
      <c r="A16" s="1" t="s">
        <v>10</v>
      </c>
      <c r="B16" s="11" t="s">
        <v>43</v>
      </c>
      <c r="C16" s="12">
        <v>200</v>
      </c>
      <c r="D16" s="12">
        <v>1</v>
      </c>
      <c r="E16" s="12">
        <v>24.95</v>
      </c>
      <c r="F16" s="12">
        <f t="shared" si="0"/>
        <v>124.75</v>
      </c>
      <c r="G16" s="13" t="s">
        <v>48</v>
      </c>
      <c r="H16" s="14">
        <v>600</v>
      </c>
      <c r="I16" s="14">
        <v>3</v>
      </c>
      <c r="J16" s="14">
        <v>8.9499999999999993</v>
      </c>
      <c r="K16" s="14">
        <f t="shared" si="1"/>
        <v>14.916666666666664</v>
      </c>
      <c r="L16" s="15">
        <f t="shared" si="2"/>
        <v>109.83333333333334</v>
      </c>
      <c r="M16" s="15">
        <f t="shared" si="3"/>
        <v>736.31284916201128</v>
      </c>
    </row>
    <row r="17" spans="1:13" x14ac:dyDescent="0.25">
      <c r="A17" s="1" t="s">
        <v>11</v>
      </c>
      <c r="B17" s="11" t="s">
        <v>49</v>
      </c>
      <c r="C17" s="12">
        <v>275</v>
      </c>
      <c r="D17" s="12">
        <v>1</v>
      </c>
      <c r="E17" s="12">
        <v>35.950000000000003</v>
      </c>
      <c r="F17" s="12">
        <f t="shared" si="0"/>
        <v>130.72727272727275</v>
      </c>
      <c r="G17" s="13" t="s">
        <v>49</v>
      </c>
      <c r="H17" s="14">
        <v>225</v>
      </c>
      <c r="I17" s="14">
        <v>1</v>
      </c>
      <c r="J17" s="14">
        <v>16.95</v>
      </c>
      <c r="K17" s="14">
        <f t="shared" si="1"/>
        <v>75.333333333333329</v>
      </c>
      <c r="L17" s="15">
        <f t="shared" si="2"/>
        <v>55.393939393939419</v>
      </c>
      <c r="M17" s="15">
        <f t="shared" si="3"/>
        <v>73.531777956556752</v>
      </c>
    </row>
    <row r="18" spans="1:13" x14ac:dyDescent="0.25">
      <c r="A18" s="1" t="s">
        <v>12</v>
      </c>
      <c r="B18" s="11" t="s">
        <v>50</v>
      </c>
      <c r="C18" s="12">
        <v>240</v>
      </c>
      <c r="D18" s="12">
        <v>3</v>
      </c>
      <c r="E18" s="12">
        <v>15.95</v>
      </c>
      <c r="F18" s="12">
        <f t="shared" si="0"/>
        <v>66.458333333333329</v>
      </c>
      <c r="G18" s="13" t="s">
        <v>44</v>
      </c>
      <c r="H18" s="14">
        <v>240</v>
      </c>
      <c r="I18" s="14">
        <v>3</v>
      </c>
      <c r="J18" s="14">
        <v>8.9499999999999993</v>
      </c>
      <c r="K18" s="14">
        <f t="shared" si="1"/>
        <v>37.291666666666657</v>
      </c>
      <c r="L18" s="15">
        <f t="shared" si="2"/>
        <v>29.166666666666671</v>
      </c>
      <c r="M18" s="15">
        <f t="shared" si="3"/>
        <v>78.212290502793323</v>
      </c>
    </row>
    <row r="19" spans="1:13" x14ac:dyDescent="0.25">
      <c r="A19" s="1" t="s">
        <v>13</v>
      </c>
      <c r="B19" s="11" t="s">
        <v>46</v>
      </c>
      <c r="C19" s="12">
        <v>250</v>
      </c>
      <c r="D19" s="12">
        <v>1</v>
      </c>
      <c r="E19" s="12">
        <v>25</v>
      </c>
      <c r="F19" s="12">
        <f t="shared" si="0"/>
        <v>100</v>
      </c>
      <c r="G19" s="13" t="s">
        <v>51</v>
      </c>
      <c r="H19" s="14">
        <v>500</v>
      </c>
      <c r="I19" s="14">
        <v>1</v>
      </c>
      <c r="J19" s="14">
        <v>16</v>
      </c>
      <c r="K19" s="14">
        <f t="shared" si="1"/>
        <v>32</v>
      </c>
      <c r="L19" s="15">
        <f t="shared" si="2"/>
        <v>68</v>
      </c>
      <c r="M19" s="15">
        <f t="shared" si="3"/>
        <v>212.5</v>
      </c>
    </row>
    <row r="20" spans="1:13" x14ac:dyDescent="0.25">
      <c r="A20" s="1" t="s">
        <v>14</v>
      </c>
      <c r="B20" s="11" t="s">
        <v>41</v>
      </c>
      <c r="C20" s="12">
        <v>400</v>
      </c>
      <c r="D20" s="12">
        <v>1</v>
      </c>
      <c r="E20" s="12">
        <v>25</v>
      </c>
      <c r="F20" s="12">
        <f t="shared" si="0"/>
        <v>62.5</v>
      </c>
      <c r="G20" s="13" t="s">
        <v>41</v>
      </c>
      <c r="H20" s="14">
        <v>530</v>
      </c>
      <c r="I20" s="14">
        <v>1</v>
      </c>
      <c r="J20" s="14">
        <v>29</v>
      </c>
      <c r="K20" s="14">
        <f t="shared" si="1"/>
        <v>54.716981132075475</v>
      </c>
      <c r="L20" s="15">
        <f t="shared" si="2"/>
        <v>7.7830188679245254</v>
      </c>
      <c r="M20" s="15">
        <f t="shared" si="3"/>
        <v>14.224137931034479</v>
      </c>
    </row>
    <row r="21" spans="1:13" x14ac:dyDescent="0.25">
      <c r="A21" s="1" t="s">
        <v>15</v>
      </c>
      <c r="B21" s="11" t="s">
        <v>46</v>
      </c>
      <c r="C21" s="12">
        <v>30</v>
      </c>
      <c r="D21" s="12">
        <v>1</v>
      </c>
      <c r="E21" s="12">
        <v>8</v>
      </c>
      <c r="F21" s="12">
        <f t="shared" si="0"/>
        <v>266.66666666666669</v>
      </c>
      <c r="G21" s="13" t="s">
        <v>52</v>
      </c>
      <c r="H21" s="14">
        <v>50</v>
      </c>
      <c r="I21" s="14">
        <v>1</v>
      </c>
      <c r="J21" s="14">
        <v>6.95</v>
      </c>
      <c r="K21" s="14">
        <f t="shared" si="1"/>
        <v>139</v>
      </c>
      <c r="L21" s="15">
        <f t="shared" si="2"/>
        <v>127.66666666666669</v>
      </c>
      <c r="M21" s="15">
        <f t="shared" si="3"/>
        <v>91.846522781774596</v>
      </c>
    </row>
    <row r="22" spans="1:13" x14ac:dyDescent="0.25">
      <c r="A22" s="1" t="s">
        <v>16</v>
      </c>
      <c r="B22" s="11" t="s">
        <v>53</v>
      </c>
      <c r="C22" s="12">
        <v>300</v>
      </c>
      <c r="D22" s="12">
        <v>1</v>
      </c>
      <c r="E22" s="12">
        <v>29</v>
      </c>
      <c r="F22" s="12">
        <f t="shared" si="0"/>
        <v>96.666666666666671</v>
      </c>
      <c r="G22" s="13" t="s">
        <v>54</v>
      </c>
      <c r="H22" s="14">
        <v>200</v>
      </c>
      <c r="I22" s="14">
        <v>1</v>
      </c>
      <c r="J22" s="14">
        <v>19.95</v>
      </c>
      <c r="K22" s="14">
        <f t="shared" si="1"/>
        <v>99.749999999999986</v>
      </c>
      <c r="L22" s="15">
        <f t="shared" si="2"/>
        <v>-3.0833333333333144</v>
      </c>
      <c r="M22" s="15">
        <f t="shared" si="3"/>
        <v>-3.0910609857978093</v>
      </c>
    </row>
    <row r="23" spans="1:13" x14ac:dyDescent="0.25">
      <c r="A23" s="2" t="s">
        <v>17</v>
      </c>
      <c r="B23" s="11" t="s">
        <v>46</v>
      </c>
      <c r="C23" s="12">
        <v>500</v>
      </c>
      <c r="D23" s="12">
        <v>1</v>
      </c>
      <c r="E23" s="12">
        <v>27</v>
      </c>
      <c r="F23" s="12">
        <f t="shared" si="0"/>
        <v>54</v>
      </c>
      <c r="G23" s="13" t="s">
        <v>55</v>
      </c>
      <c r="H23" s="14">
        <v>500</v>
      </c>
      <c r="I23" s="14">
        <v>1</v>
      </c>
      <c r="J23" s="14">
        <v>14</v>
      </c>
      <c r="K23" s="14">
        <f t="shared" si="1"/>
        <v>28</v>
      </c>
      <c r="L23" s="15">
        <f t="shared" si="2"/>
        <v>26</v>
      </c>
      <c r="M23" s="15">
        <f t="shared" si="3"/>
        <v>92.857142857142861</v>
      </c>
    </row>
    <row r="24" spans="1:13" x14ac:dyDescent="0.25">
      <c r="A24" s="1" t="s">
        <v>18</v>
      </c>
      <c r="B24" s="11"/>
      <c r="C24" s="12"/>
      <c r="D24" s="12"/>
      <c r="E24" s="12"/>
      <c r="F24" s="12"/>
      <c r="G24" s="13"/>
      <c r="H24" s="14"/>
      <c r="I24" s="14"/>
      <c r="J24" s="14"/>
      <c r="K24" s="14"/>
      <c r="L24" s="15"/>
      <c r="M24" s="15"/>
    </row>
    <row r="25" spans="1:13" x14ac:dyDescent="0.25">
      <c r="A25" s="1" t="s">
        <v>19</v>
      </c>
      <c r="B25" s="11" t="s">
        <v>43</v>
      </c>
      <c r="C25" s="12">
        <v>300</v>
      </c>
      <c r="D25" s="12">
        <v>2</v>
      </c>
      <c r="E25" s="12">
        <v>41.95</v>
      </c>
      <c r="F25" s="12">
        <f t="shared" si="0"/>
        <v>139.83333333333334</v>
      </c>
      <c r="G25" s="13" t="s">
        <v>51</v>
      </c>
      <c r="H25" s="14">
        <v>400</v>
      </c>
      <c r="I25" s="14">
        <v>1</v>
      </c>
      <c r="J25" s="14">
        <v>13.95</v>
      </c>
      <c r="K25" s="14">
        <f t="shared" si="1"/>
        <v>34.874999999999993</v>
      </c>
      <c r="L25" s="15">
        <f t="shared" si="2"/>
        <v>104.95833333333334</v>
      </c>
      <c r="M25" s="15">
        <f t="shared" si="3"/>
        <v>300.95579450418171</v>
      </c>
    </row>
    <row r="26" spans="1:13" x14ac:dyDescent="0.25">
      <c r="A26" s="1" t="s">
        <v>20</v>
      </c>
      <c r="B26" s="11"/>
      <c r="C26" s="12"/>
      <c r="D26" s="12"/>
      <c r="E26" s="12"/>
      <c r="F26" s="12"/>
      <c r="G26" s="13"/>
      <c r="H26" s="14"/>
      <c r="I26" s="14"/>
      <c r="J26" s="14"/>
      <c r="K26" s="14"/>
      <c r="L26" s="15"/>
      <c r="M26" s="15"/>
    </row>
    <row r="27" spans="1:13" x14ac:dyDescent="0.25">
      <c r="A27" s="1" t="s">
        <v>21</v>
      </c>
      <c r="B27" s="11"/>
      <c r="C27" s="12"/>
      <c r="D27" s="12"/>
      <c r="E27" s="12"/>
      <c r="F27" s="12"/>
      <c r="G27" s="13"/>
      <c r="H27" s="14"/>
      <c r="I27" s="14"/>
      <c r="J27" s="14"/>
      <c r="K27" s="14"/>
      <c r="L27" s="15"/>
      <c r="M27" s="15"/>
    </row>
    <row r="28" spans="1:13" x14ac:dyDescent="0.25">
      <c r="A28" s="1" t="s">
        <v>22</v>
      </c>
      <c r="B28" s="11"/>
      <c r="C28" s="12"/>
      <c r="D28" s="12"/>
      <c r="E28" s="12"/>
      <c r="F28" s="12"/>
      <c r="G28" s="13"/>
      <c r="H28" s="14"/>
      <c r="I28" s="14"/>
      <c r="J28" s="14"/>
      <c r="K28" s="14"/>
      <c r="L28" s="15"/>
      <c r="M28" s="15"/>
    </row>
    <row r="29" spans="1:13" x14ac:dyDescent="0.25">
      <c r="A29" s="1" t="s">
        <v>23</v>
      </c>
      <c r="B29" s="11" t="s">
        <v>46</v>
      </c>
      <c r="C29" s="12">
        <v>150</v>
      </c>
      <c r="D29" s="12">
        <v>7</v>
      </c>
      <c r="E29" s="12">
        <v>29.95</v>
      </c>
      <c r="F29" s="12">
        <f t="shared" si="0"/>
        <v>199.66666666666666</v>
      </c>
      <c r="G29" s="13" t="s">
        <v>55</v>
      </c>
      <c r="H29" s="14">
        <v>175</v>
      </c>
      <c r="I29" s="14">
        <v>12</v>
      </c>
      <c r="J29" s="14">
        <v>10.95</v>
      </c>
      <c r="K29" s="14">
        <f t="shared" si="1"/>
        <v>62.571428571428569</v>
      </c>
      <c r="L29" s="15">
        <f t="shared" si="2"/>
        <v>137.09523809523807</v>
      </c>
      <c r="M29" s="15">
        <f t="shared" si="3"/>
        <v>219.10197869101978</v>
      </c>
    </row>
    <row r="30" spans="1:13" x14ac:dyDescent="0.25">
      <c r="A30" s="1" t="s">
        <v>24</v>
      </c>
      <c r="B30" s="11"/>
      <c r="C30" s="12"/>
      <c r="D30" s="12"/>
      <c r="E30" s="12"/>
      <c r="F30" s="12"/>
      <c r="G30" s="13"/>
      <c r="H30" s="14"/>
      <c r="I30" s="14"/>
      <c r="J30" s="14"/>
      <c r="K30" s="14"/>
      <c r="L30" s="15"/>
      <c r="M30" s="15"/>
    </row>
    <row r="31" spans="1:13" x14ac:dyDescent="0.25">
      <c r="A31" s="1" t="s">
        <v>25</v>
      </c>
      <c r="B31" s="11" t="s">
        <v>43</v>
      </c>
      <c r="C31" s="12">
        <v>160</v>
      </c>
      <c r="D31" s="12">
        <v>2</v>
      </c>
      <c r="E31" s="12">
        <v>38</v>
      </c>
      <c r="F31" s="12">
        <f t="shared" si="0"/>
        <v>237.5</v>
      </c>
      <c r="G31" s="13" t="s">
        <v>56</v>
      </c>
      <c r="H31" s="14">
        <v>371</v>
      </c>
      <c r="I31" s="14">
        <v>6</v>
      </c>
      <c r="J31" s="14">
        <v>20</v>
      </c>
      <c r="K31" s="14">
        <f t="shared" si="1"/>
        <v>53.908355795148253</v>
      </c>
      <c r="L31" s="15">
        <f t="shared" si="2"/>
        <v>183.59164420485175</v>
      </c>
      <c r="M31" s="15">
        <f t="shared" si="3"/>
        <v>340.56249999999994</v>
      </c>
    </row>
    <row r="32" spans="1:13" x14ac:dyDescent="0.25">
      <c r="A32" s="1" t="s">
        <v>26</v>
      </c>
      <c r="B32" s="11"/>
      <c r="C32" s="12"/>
      <c r="D32" s="12"/>
      <c r="E32" s="12"/>
      <c r="F32" s="12"/>
      <c r="G32" s="13"/>
      <c r="H32" s="14"/>
      <c r="I32" s="14"/>
      <c r="J32" s="14"/>
      <c r="K32" s="14"/>
      <c r="L32" s="15"/>
      <c r="M32" s="15"/>
    </row>
    <row r="33" spans="1:13" x14ac:dyDescent="0.25">
      <c r="A33" s="1" t="s">
        <v>27</v>
      </c>
      <c r="B33" s="11"/>
      <c r="C33" s="12"/>
      <c r="D33" s="12"/>
      <c r="E33" s="12"/>
      <c r="F33" s="12"/>
      <c r="G33" s="13"/>
      <c r="H33" s="14"/>
      <c r="I33" s="14"/>
      <c r="J33" s="14"/>
      <c r="K33" s="14"/>
      <c r="L33" s="16"/>
      <c r="M33" s="16"/>
    </row>
  </sheetData>
  <sheetProtection algorithmName="SHA-512" hashValue="BV1B8o4D14ke92h4yKsjoGFLFAfIQ6fHU/y7Sz+8GkkTksK3WC4ZiXARY7PVhI/DZ8Bb/lUZACNCTJ9v3D+lVA==" saltValue="5/yNVWZ0FrEW2BWtQ4EicA==" spinCount="100000" sheet="1" objects="1" scenarios="1"/>
  <mergeCells count="13">
    <mergeCell ref="A4:A6"/>
    <mergeCell ref="B4:F4"/>
    <mergeCell ref="G4:K4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L4:L6"/>
  </mergeCells>
  <pageMargins left="0.7" right="0.7" top="0.75" bottom="0.75" header="0.3" footer="0.3"/>
  <pageSetup paperSize="9"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/>
  </sheetViews>
  <sheetFormatPr defaultRowHeight="15" x14ac:dyDescent="0.25"/>
  <cols>
    <col min="1" max="1" width="17" customWidth="1"/>
    <col min="2" max="2" width="17.42578125" bestFit="1" customWidth="1"/>
    <col min="3" max="6" width="10.5703125" customWidth="1"/>
    <col min="7" max="7" width="11.42578125" style="4" bestFit="1" customWidth="1"/>
    <col min="8" max="9" width="10.5703125" style="4" customWidth="1"/>
    <col min="10" max="10" width="10.5703125" customWidth="1"/>
    <col min="12" max="12" width="14.28515625" customWidth="1"/>
    <col min="13" max="13" width="13.7109375" customWidth="1"/>
  </cols>
  <sheetData>
    <row r="1" spans="1:13" x14ac:dyDescent="0.25">
      <c r="A1" s="137" t="s">
        <v>352</v>
      </c>
      <c r="B1" s="137"/>
      <c r="C1" s="137"/>
      <c r="D1" s="137"/>
    </row>
    <row r="2" spans="1:13" x14ac:dyDescent="0.25">
      <c r="A2" s="137"/>
      <c r="B2" s="137"/>
      <c r="C2" s="137"/>
      <c r="D2" s="137"/>
      <c r="E2" s="138"/>
      <c r="F2" s="138"/>
      <c r="G2" s="138"/>
    </row>
    <row r="3" spans="1:13" x14ac:dyDescent="0.25">
      <c r="A3" s="139"/>
      <c r="B3" s="139"/>
      <c r="C3" s="139"/>
      <c r="D3" s="139"/>
      <c r="E3" s="140"/>
      <c r="F3" s="140"/>
      <c r="G3" s="140"/>
    </row>
    <row r="4" spans="1:13" x14ac:dyDescent="0.25">
      <c r="A4" s="169" t="s">
        <v>30</v>
      </c>
      <c r="B4" s="171" t="s">
        <v>31</v>
      </c>
      <c r="C4" s="172"/>
      <c r="D4" s="172"/>
      <c r="E4" s="172"/>
      <c r="F4" s="173"/>
      <c r="G4" s="184" t="s">
        <v>32</v>
      </c>
      <c r="H4" s="184"/>
      <c r="I4" s="184"/>
      <c r="J4" s="190"/>
      <c r="K4" s="190"/>
      <c r="L4" s="191" t="s">
        <v>33</v>
      </c>
      <c r="M4" s="191" t="s">
        <v>57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79" t="s">
        <v>38</v>
      </c>
      <c r="G5" s="194" t="s">
        <v>35</v>
      </c>
      <c r="H5" s="184" t="s">
        <v>36</v>
      </c>
      <c r="I5" s="185"/>
      <c r="J5" s="188" t="s">
        <v>37</v>
      </c>
      <c r="K5" s="188" t="s">
        <v>38</v>
      </c>
      <c r="L5" s="192"/>
      <c r="M5" s="192"/>
    </row>
    <row r="6" spans="1:13" ht="30" x14ac:dyDescent="0.25">
      <c r="A6" s="170"/>
      <c r="B6" s="180"/>
      <c r="C6" s="8" t="s">
        <v>39</v>
      </c>
      <c r="D6" s="8" t="s">
        <v>40</v>
      </c>
      <c r="E6" s="180"/>
      <c r="F6" s="180"/>
      <c r="G6" s="185"/>
      <c r="H6" s="9" t="s">
        <v>39</v>
      </c>
      <c r="I6" s="10" t="s">
        <v>40</v>
      </c>
      <c r="J6" s="190"/>
      <c r="K6" s="188"/>
      <c r="L6" s="193"/>
      <c r="M6" s="193"/>
    </row>
    <row r="7" spans="1:13" x14ac:dyDescent="0.25">
      <c r="A7" s="1" t="s">
        <v>1</v>
      </c>
      <c r="B7" s="11" t="s">
        <v>58</v>
      </c>
      <c r="C7" s="20">
        <v>200</v>
      </c>
      <c r="D7" s="20"/>
      <c r="E7" s="20">
        <v>29.95</v>
      </c>
      <c r="F7" s="20">
        <f>E7/C7*1000</f>
        <v>149.75</v>
      </c>
      <c r="G7" s="13"/>
      <c r="H7" s="13">
        <v>0</v>
      </c>
      <c r="I7" s="13"/>
      <c r="J7" s="13">
        <v>0</v>
      </c>
      <c r="K7" s="13"/>
      <c r="L7" s="21"/>
      <c r="M7" s="21"/>
    </row>
    <row r="8" spans="1:13" x14ac:dyDescent="0.25">
      <c r="A8" s="1" t="s">
        <v>2</v>
      </c>
      <c r="B8" s="11"/>
      <c r="C8" s="20"/>
      <c r="D8" s="20"/>
      <c r="E8" s="20"/>
      <c r="F8" s="20"/>
      <c r="G8" s="13"/>
      <c r="H8" s="13">
        <v>0</v>
      </c>
      <c r="I8" s="13"/>
      <c r="J8" s="13">
        <v>0</v>
      </c>
      <c r="K8" s="13"/>
      <c r="L8" s="21"/>
      <c r="M8" s="21"/>
    </row>
    <row r="9" spans="1:13" x14ac:dyDescent="0.25">
      <c r="A9" s="1" t="s">
        <v>3</v>
      </c>
      <c r="B9" s="11"/>
      <c r="C9" s="20"/>
      <c r="D9" s="20"/>
      <c r="E9" s="20"/>
      <c r="F9" s="20"/>
      <c r="G9" s="13"/>
      <c r="H9" s="13">
        <v>0</v>
      </c>
      <c r="I9" s="13"/>
      <c r="J9" s="13">
        <v>0</v>
      </c>
      <c r="K9" s="13"/>
      <c r="L9" s="21"/>
      <c r="M9" s="21"/>
    </row>
    <row r="10" spans="1:13" x14ac:dyDescent="0.25">
      <c r="A10" s="1" t="s">
        <v>4</v>
      </c>
      <c r="B10" s="11" t="s">
        <v>59</v>
      </c>
      <c r="C10" s="20">
        <v>375</v>
      </c>
      <c r="D10" s="20"/>
      <c r="E10" s="20">
        <v>38.950000000000003</v>
      </c>
      <c r="F10" s="20">
        <f t="shared" ref="F10:F31" si="0">E10/C10*1000</f>
        <v>103.86666666666667</v>
      </c>
      <c r="G10" s="13"/>
      <c r="H10" s="13">
        <v>0</v>
      </c>
      <c r="I10" s="13"/>
      <c r="J10" s="13">
        <v>0</v>
      </c>
      <c r="K10" s="13"/>
      <c r="L10" s="21"/>
      <c r="M10" s="21"/>
    </row>
    <row r="11" spans="1:13" x14ac:dyDescent="0.25">
      <c r="A11" s="1" t="s">
        <v>5</v>
      </c>
      <c r="B11" s="11" t="s">
        <v>60</v>
      </c>
      <c r="C11" s="20">
        <v>400</v>
      </c>
      <c r="D11" s="20"/>
      <c r="E11" s="20">
        <v>32.950000000000003</v>
      </c>
      <c r="F11" s="20">
        <f t="shared" si="0"/>
        <v>82.375</v>
      </c>
      <c r="G11" s="13"/>
      <c r="H11" s="13">
        <v>0</v>
      </c>
      <c r="I11" s="13"/>
      <c r="J11" s="13">
        <v>0</v>
      </c>
      <c r="K11" s="13"/>
      <c r="L11" s="21"/>
      <c r="M11" s="21"/>
    </row>
    <row r="12" spans="1:13" x14ac:dyDescent="0.25">
      <c r="A12" s="1" t="s">
        <v>6</v>
      </c>
      <c r="B12" s="11" t="s">
        <v>61</v>
      </c>
      <c r="C12" s="20">
        <v>150</v>
      </c>
      <c r="D12" s="20"/>
      <c r="E12" s="20">
        <v>24.95</v>
      </c>
      <c r="F12" s="20">
        <f t="shared" si="0"/>
        <v>166.33333333333334</v>
      </c>
      <c r="G12" s="13"/>
      <c r="H12" s="13">
        <v>0</v>
      </c>
      <c r="I12" s="13"/>
      <c r="J12" s="13">
        <v>0</v>
      </c>
      <c r="K12" s="13"/>
      <c r="L12" s="21"/>
      <c r="M12" s="21"/>
    </row>
    <row r="13" spans="1:13" x14ac:dyDescent="0.25">
      <c r="A13" s="1" t="s">
        <v>62</v>
      </c>
      <c r="B13" s="11" t="s">
        <v>60</v>
      </c>
      <c r="C13" s="20">
        <v>500</v>
      </c>
      <c r="D13" s="20"/>
      <c r="E13" s="20">
        <v>49.95</v>
      </c>
      <c r="F13" s="20">
        <f t="shared" si="0"/>
        <v>99.9</v>
      </c>
      <c r="G13" s="13"/>
      <c r="H13" s="13">
        <v>0</v>
      </c>
      <c r="I13" s="13"/>
      <c r="J13" s="13">
        <v>0</v>
      </c>
      <c r="K13" s="13"/>
      <c r="L13" s="21"/>
      <c r="M13" s="21"/>
    </row>
    <row r="14" spans="1:13" x14ac:dyDescent="0.25">
      <c r="A14" s="1" t="s">
        <v>8</v>
      </c>
      <c r="B14" s="11" t="s">
        <v>63</v>
      </c>
      <c r="C14" s="20">
        <v>500</v>
      </c>
      <c r="D14" s="20"/>
      <c r="E14" s="20">
        <v>25.95</v>
      </c>
      <c r="F14" s="20">
        <f t="shared" si="0"/>
        <v>51.9</v>
      </c>
      <c r="G14" s="13"/>
      <c r="H14" s="13">
        <v>0</v>
      </c>
      <c r="I14" s="13"/>
      <c r="J14" s="13">
        <v>0</v>
      </c>
      <c r="K14" s="13"/>
      <c r="L14" s="21"/>
      <c r="M14" s="21"/>
    </row>
    <row r="15" spans="1:13" x14ac:dyDescent="0.25">
      <c r="A15" s="1" t="s">
        <v>9</v>
      </c>
      <c r="B15" s="11"/>
      <c r="C15" s="20"/>
      <c r="D15" s="20"/>
      <c r="E15" s="20"/>
      <c r="F15" s="20"/>
      <c r="G15" s="13"/>
      <c r="H15" s="13">
        <v>0</v>
      </c>
      <c r="I15" s="13"/>
      <c r="J15" s="13">
        <v>0</v>
      </c>
      <c r="K15" s="13"/>
      <c r="L15" s="21"/>
      <c r="M15" s="21"/>
    </row>
    <row r="16" spans="1:13" x14ac:dyDescent="0.25">
      <c r="A16" s="1" t="s">
        <v>10</v>
      </c>
      <c r="B16" s="11" t="s">
        <v>64</v>
      </c>
      <c r="C16" s="20">
        <v>160</v>
      </c>
      <c r="D16" s="20"/>
      <c r="E16" s="20">
        <v>27</v>
      </c>
      <c r="F16" s="20">
        <f t="shared" si="0"/>
        <v>168.75</v>
      </c>
      <c r="G16" s="13"/>
      <c r="H16" s="13">
        <v>0</v>
      </c>
      <c r="I16" s="13"/>
      <c r="J16" s="13">
        <v>0</v>
      </c>
      <c r="K16" s="13"/>
      <c r="L16" s="21"/>
      <c r="M16" s="21"/>
    </row>
    <row r="17" spans="1:13" x14ac:dyDescent="0.25">
      <c r="A17" s="1" t="s">
        <v>11</v>
      </c>
      <c r="B17" s="11" t="s">
        <v>63</v>
      </c>
      <c r="C17" s="20">
        <v>215</v>
      </c>
      <c r="D17" s="20"/>
      <c r="E17" s="20">
        <v>29.95</v>
      </c>
      <c r="F17" s="20">
        <f t="shared" si="0"/>
        <v>139.30232558139537</v>
      </c>
      <c r="G17" s="13"/>
      <c r="H17" s="13">
        <v>0</v>
      </c>
      <c r="I17" s="13"/>
      <c r="J17" s="13">
        <v>0</v>
      </c>
      <c r="K17" s="13"/>
      <c r="L17" s="21"/>
      <c r="M17" s="21"/>
    </row>
    <row r="18" spans="1:13" x14ac:dyDescent="0.25">
      <c r="A18" s="1" t="s">
        <v>12</v>
      </c>
      <c r="B18" s="11"/>
      <c r="C18" s="20"/>
      <c r="D18" s="20"/>
      <c r="E18" s="20"/>
      <c r="F18" s="20"/>
      <c r="G18" s="13"/>
      <c r="H18" s="13">
        <v>0</v>
      </c>
      <c r="I18" s="13"/>
      <c r="J18" s="13">
        <v>0</v>
      </c>
      <c r="K18" s="13"/>
      <c r="L18" s="21"/>
      <c r="M18" s="21"/>
    </row>
    <row r="19" spans="1:13" x14ac:dyDescent="0.25">
      <c r="A19" s="1" t="s">
        <v>13</v>
      </c>
      <c r="B19" s="11"/>
      <c r="C19" s="20">
        <v>250</v>
      </c>
      <c r="D19" s="20"/>
      <c r="E19" s="20">
        <v>36.950000000000003</v>
      </c>
      <c r="F19" s="20">
        <f t="shared" si="0"/>
        <v>147.80000000000001</v>
      </c>
      <c r="G19" s="13"/>
      <c r="H19" s="13">
        <v>0</v>
      </c>
      <c r="I19" s="13"/>
      <c r="J19" s="13">
        <v>0</v>
      </c>
      <c r="K19" s="13"/>
      <c r="L19" s="21"/>
      <c r="M19" s="21"/>
    </row>
    <row r="20" spans="1:13" x14ac:dyDescent="0.25">
      <c r="A20" s="1" t="s">
        <v>14</v>
      </c>
      <c r="B20" s="11" t="s">
        <v>65</v>
      </c>
      <c r="C20" s="20">
        <v>400</v>
      </c>
      <c r="D20" s="20"/>
      <c r="E20" s="20">
        <v>32.950000000000003</v>
      </c>
      <c r="F20" s="20">
        <f t="shared" si="0"/>
        <v>82.375</v>
      </c>
      <c r="G20" s="13"/>
      <c r="H20" s="13">
        <v>0</v>
      </c>
      <c r="I20" s="13"/>
      <c r="J20" s="13">
        <v>0</v>
      </c>
      <c r="K20" s="13"/>
      <c r="L20" s="21"/>
      <c r="M20" s="21"/>
    </row>
    <row r="21" spans="1:13" x14ac:dyDescent="0.25">
      <c r="A21" s="1" t="s">
        <v>15</v>
      </c>
      <c r="B21" s="11" t="s">
        <v>63</v>
      </c>
      <c r="C21" s="20">
        <v>22</v>
      </c>
      <c r="D21" s="20"/>
      <c r="E21" s="20">
        <v>7.95</v>
      </c>
      <c r="F21" s="20">
        <f t="shared" si="0"/>
        <v>361.36363636363637</v>
      </c>
      <c r="G21" s="13"/>
      <c r="H21" s="13">
        <v>0</v>
      </c>
      <c r="I21" s="13"/>
      <c r="J21" s="13">
        <v>0</v>
      </c>
      <c r="K21" s="13"/>
      <c r="L21" s="21"/>
      <c r="M21" s="21"/>
    </row>
    <row r="22" spans="1:13" x14ac:dyDescent="0.25">
      <c r="A22" s="1" t="s">
        <v>16</v>
      </c>
      <c r="B22" s="11"/>
      <c r="C22" s="20"/>
      <c r="D22" s="20"/>
      <c r="E22" s="20"/>
      <c r="F22" s="20"/>
      <c r="G22" s="13"/>
      <c r="H22" s="13">
        <v>0</v>
      </c>
      <c r="I22" s="13"/>
      <c r="J22" s="13">
        <v>0</v>
      </c>
      <c r="K22" s="13"/>
      <c r="L22" s="21"/>
      <c r="M22" s="21"/>
    </row>
    <row r="23" spans="1:13" x14ac:dyDescent="0.25">
      <c r="A23" s="2" t="s">
        <v>17</v>
      </c>
      <c r="B23" s="11" t="s">
        <v>63</v>
      </c>
      <c r="C23" s="20">
        <v>500</v>
      </c>
      <c r="D23" s="20"/>
      <c r="E23" s="20">
        <v>33.950000000000003</v>
      </c>
      <c r="F23" s="20">
        <f t="shared" si="0"/>
        <v>67.900000000000006</v>
      </c>
      <c r="G23" s="13"/>
      <c r="H23" s="13">
        <v>0</v>
      </c>
      <c r="I23" s="13"/>
      <c r="J23" s="13">
        <v>0</v>
      </c>
      <c r="K23" s="13"/>
      <c r="L23" s="21"/>
      <c r="M23" s="21"/>
    </row>
    <row r="24" spans="1:13" x14ac:dyDescent="0.25">
      <c r="A24" s="1" t="s">
        <v>18</v>
      </c>
      <c r="B24" s="11"/>
      <c r="C24" s="20"/>
      <c r="D24" s="20"/>
      <c r="E24" s="20"/>
      <c r="F24" s="20"/>
      <c r="G24" s="13"/>
      <c r="H24" s="13">
        <v>0</v>
      </c>
      <c r="I24" s="13"/>
      <c r="J24" s="13">
        <v>0</v>
      </c>
      <c r="K24" s="13"/>
      <c r="L24" s="21"/>
      <c r="M24" s="21"/>
    </row>
    <row r="25" spans="1:13" x14ac:dyDescent="0.25">
      <c r="A25" s="1" t="s">
        <v>19</v>
      </c>
      <c r="B25" s="11" t="s">
        <v>66</v>
      </c>
      <c r="C25" s="20">
        <v>300</v>
      </c>
      <c r="D25" s="20">
        <v>3</v>
      </c>
      <c r="E25" s="20">
        <v>44</v>
      </c>
      <c r="F25" s="20">
        <f t="shared" si="0"/>
        <v>146.66666666666666</v>
      </c>
      <c r="G25" s="13"/>
      <c r="H25" s="13">
        <v>0</v>
      </c>
      <c r="I25" s="13"/>
      <c r="J25" s="13">
        <v>0</v>
      </c>
      <c r="K25" s="13"/>
      <c r="L25" s="21"/>
      <c r="M25" s="21"/>
    </row>
    <row r="26" spans="1:13" x14ac:dyDescent="0.25">
      <c r="A26" s="1" t="s">
        <v>20</v>
      </c>
      <c r="B26" s="11"/>
      <c r="C26" s="20"/>
      <c r="D26" s="20"/>
      <c r="E26" s="20"/>
      <c r="F26" s="20"/>
      <c r="G26" s="13"/>
      <c r="H26" s="13">
        <v>0</v>
      </c>
      <c r="I26" s="13"/>
      <c r="J26" s="13">
        <v>0</v>
      </c>
      <c r="K26" s="13"/>
      <c r="L26" s="21"/>
      <c r="M26" s="21"/>
    </row>
    <row r="27" spans="1:13" x14ac:dyDescent="0.25">
      <c r="A27" s="1" t="s">
        <v>21</v>
      </c>
      <c r="B27" s="11" t="s">
        <v>67</v>
      </c>
      <c r="C27" s="20">
        <v>300</v>
      </c>
      <c r="D27" s="20"/>
      <c r="E27" s="20">
        <v>39.950000000000003</v>
      </c>
      <c r="F27" s="20">
        <f t="shared" si="0"/>
        <v>133.16666666666669</v>
      </c>
      <c r="G27" s="13"/>
      <c r="H27" s="13">
        <v>0</v>
      </c>
      <c r="I27" s="13"/>
      <c r="J27" s="13">
        <v>0</v>
      </c>
      <c r="K27" s="13"/>
      <c r="L27" s="21"/>
      <c r="M27" s="21"/>
    </row>
    <row r="28" spans="1:13" x14ac:dyDescent="0.25">
      <c r="A28" s="1" t="s">
        <v>22</v>
      </c>
      <c r="B28" s="11"/>
      <c r="C28" s="20"/>
      <c r="D28" s="20"/>
      <c r="E28" s="20"/>
      <c r="F28" s="20"/>
      <c r="G28" s="13"/>
      <c r="H28" s="13">
        <v>0</v>
      </c>
      <c r="I28" s="13"/>
      <c r="J28" s="13">
        <v>0</v>
      </c>
      <c r="K28" s="13"/>
      <c r="L28" s="21"/>
      <c r="M28" s="21"/>
    </row>
    <row r="29" spans="1:13" x14ac:dyDescent="0.25">
      <c r="A29" s="1" t="s">
        <v>23</v>
      </c>
      <c r="B29" s="11" t="s">
        <v>68</v>
      </c>
      <c r="C29" s="20">
        <v>200</v>
      </c>
      <c r="D29" s="20"/>
      <c r="E29" s="20">
        <v>29.5</v>
      </c>
      <c r="F29" s="20">
        <f t="shared" si="0"/>
        <v>147.5</v>
      </c>
      <c r="G29" s="13"/>
      <c r="H29" s="13">
        <v>0</v>
      </c>
      <c r="I29" s="13"/>
      <c r="J29" s="13">
        <v>0</v>
      </c>
      <c r="K29" s="13"/>
      <c r="L29" s="21"/>
      <c r="M29" s="21"/>
    </row>
    <row r="30" spans="1:13" x14ac:dyDescent="0.25">
      <c r="A30" s="1" t="s">
        <v>24</v>
      </c>
      <c r="B30" s="11"/>
      <c r="C30" s="20"/>
      <c r="D30" s="20"/>
      <c r="E30" s="20"/>
      <c r="F30" s="20"/>
      <c r="G30" s="13"/>
      <c r="H30" s="13">
        <v>0</v>
      </c>
      <c r="I30" s="13"/>
      <c r="J30" s="13">
        <v>0</v>
      </c>
      <c r="K30" s="13"/>
      <c r="L30" s="21"/>
      <c r="M30" s="21"/>
    </row>
    <row r="31" spans="1:13" x14ac:dyDescent="0.25">
      <c r="A31" s="1" t="s">
        <v>25</v>
      </c>
      <c r="B31" s="11" t="s">
        <v>68</v>
      </c>
      <c r="C31" s="20">
        <v>160</v>
      </c>
      <c r="D31" s="20"/>
      <c r="E31" s="20">
        <v>34.950000000000003</v>
      </c>
      <c r="F31" s="20">
        <f t="shared" si="0"/>
        <v>218.4375</v>
      </c>
      <c r="G31" s="13"/>
      <c r="H31" s="13">
        <v>0</v>
      </c>
      <c r="I31" s="13"/>
      <c r="J31" s="13">
        <v>0</v>
      </c>
      <c r="K31" s="13"/>
      <c r="L31" s="21"/>
      <c r="M31" s="21"/>
    </row>
    <row r="32" spans="1:13" x14ac:dyDescent="0.25">
      <c r="A32" s="1" t="s">
        <v>26</v>
      </c>
      <c r="B32" s="11"/>
      <c r="C32" s="20"/>
      <c r="D32" s="20"/>
      <c r="E32" s="20"/>
      <c r="F32" s="20"/>
      <c r="G32" s="13"/>
      <c r="H32" s="13">
        <v>0</v>
      </c>
      <c r="I32" s="13"/>
      <c r="J32" s="13">
        <v>0</v>
      </c>
      <c r="K32" s="13"/>
      <c r="L32" s="21"/>
      <c r="M32" s="21"/>
    </row>
    <row r="33" spans="1:13" x14ac:dyDescent="0.25">
      <c r="A33" s="1" t="s">
        <v>27</v>
      </c>
      <c r="B33" s="11"/>
      <c r="C33" s="20"/>
      <c r="D33" s="20"/>
      <c r="E33" s="20"/>
      <c r="F33" s="20"/>
      <c r="G33" s="13"/>
      <c r="H33" s="13">
        <v>0</v>
      </c>
      <c r="I33" s="13"/>
      <c r="J33" s="13">
        <v>0</v>
      </c>
      <c r="K33" s="13"/>
      <c r="L33" s="21"/>
      <c r="M33" s="21"/>
    </row>
  </sheetData>
  <sheetProtection algorithmName="SHA-512" hashValue="WO/cjSb3R2zLgUzGHPGi60GQ/Pfth9hHkhcPlJlDODB6s05uc75uNgQyGjbVcOZNH8hWS7LLAu+hDPrNNCE2Lg==" saltValue="/3Mf1MXUISp+6gfXkQR2TQ==" spinCount="100000" sheet="1" objects="1" scenarios="1"/>
  <mergeCells count="13">
    <mergeCell ref="A4:A6"/>
    <mergeCell ref="B4:F4"/>
    <mergeCell ref="G4:K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B2" sqref="B2"/>
    </sheetView>
  </sheetViews>
  <sheetFormatPr defaultRowHeight="15" x14ac:dyDescent="0.25"/>
  <cols>
    <col min="1" max="1" width="19.140625" customWidth="1"/>
    <col min="2" max="2" width="14.42578125" customWidth="1"/>
    <col min="3" max="6" width="10.5703125" customWidth="1"/>
    <col min="7" max="7" width="17.28515625" style="4" customWidth="1"/>
    <col min="8" max="9" width="10.5703125" style="4" customWidth="1"/>
    <col min="10" max="11" width="10.5703125" customWidth="1"/>
    <col min="12" max="12" width="12.5703125" bestFit="1" customWidth="1"/>
    <col min="13" max="13" width="15" customWidth="1"/>
  </cols>
  <sheetData>
    <row r="1" spans="1:13" x14ac:dyDescent="0.25">
      <c r="A1" s="137" t="s">
        <v>353</v>
      </c>
      <c r="B1" s="137"/>
      <c r="C1" s="137"/>
      <c r="D1" s="137"/>
    </row>
    <row r="2" spans="1:13" x14ac:dyDescent="0.25">
      <c r="A2" s="137"/>
      <c r="B2" s="137"/>
      <c r="C2" s="137"/>
      <c r="D2" s="137"/>
    </row>
    <row r="3" spans="1:13" x14ac:dyDescent="0.25">
      <c r="A3" s="139"/>
      <c r="B3" s="139"/>
      <c r="C3" s="139"/>
      <c r="D3" s="139"/>
    </row>
    <row r="4" spans="1:13" x14ac:dyDescent="0.25">
      <c r="A4" s="169" t="s">
        <v>30</v>
      </c>
      <c r="B4" s="171" t="s">
        <v>31</v>
      </c>
      <c r="C4" s="172"/>
      <c r="D4" s="172"/>
      <c r="E4" s="172"/>
      <c r="F4" s="173"/>
      <c r="G4" s="198" t="s">
        <v>32</v>
      </c>
      <c r="H4" s="199"/>
      <c r="I4" s="199"/>
      <c r="J4" s="200"/>
      <c r="K4" s="201"/>
      <c r="L4" s="191" t="s">
        <v>33</v>
      </c>
      <c r="M4" s="191" t="s">
        <v>34</v>
      </c>
    </row>
    <row r="5" spans="1:13" x14ac:dyDescent="0.25">
      <c r="A5" s="169"/>
      <c r="B5" s="179" t="s">
        <v>35</v>
      </c>
      <c r="C5" s="171" t="s">
        <v>36</v>
      </c>
      <c r="D5" s="173"/>
      <c r="E5" s="179" t="s">
        <v>37</v>
      </c>
      <c r="F5" s="181" t="s">
        <v>38</v>
      </c>
      <c r="G5" s="183" t="s">
        <v>35</v>
      </c>
      <c r="H5" s="184" t="s">
        <v>36</v>
      </c>
      <c r="I5" s="185"/>
      <c r="J5" s="186" t="s">
        <v>37</v>
      </c>
      <c r="K5" s="186" t="s">
        <v>38</v>
      </c>
      <c r="L5" s="195"/>
      <c r="M5" s="195"/>
    </row>
    <row r="6" spans="1:13" ht="30" x14ac:dyDescent="0.25">
      <c r="A6" s="170"/>
      <c r="B6" s="180"/>
      <c r="C6" s="8" t="s">
        <v>39</v>
      </c>
      <c r="D6" s="8" t="s">
        <v>40</v>
      </c>
      <c r="E6" s="196"/>
      <c r="F6" s="196"/>
      <c r="G6" s="180"/>
      <c r="H6" s="9" t="s">
        <v>39</v>
      </c>
      <c r="I6" s="10" t="s">
        <v>40</v>
      </c>
      <c r="J6" s="187"/>
      <c r="K6" s="197"/>
      <c r="L6" s="196"/>
      <c r="M6" s="196"/>
    </row>
    <row r="7" spans="1:13" x14ac:dyDescent="0.25">
      <c r="A7" s="1" t="s">
        <v>1</v>
      </c>
      <c r="B7" s="11" t="s">
        <v>46</v>
      </c>
      <c r="C7" s="11">
        <v>300</v>
      </c>
      <c r="D7" s="11">
        <v>5</v>
      </c>
      <c r="E7" s="11">
        <v>31.95</v>
      </c>
      <c r="F7" s="22">
        <f>E7/C7*1000</f>
        <v>106.5</v>
      </c>
      <c r="G7" s="13" t="s">
        <v>70</v>
      </c>
      <c r="H7" s="13">
        <v>470</v>
      </c>
      <c r="I7" s="13">
        <v>8</v>
      </c>
      <c r="J7" s="13">
        <v>18.5</v>
      </c>
      <c r="K7" s="14">
        <f>J7/H7*1000</f>
        <v>39.361702127659576</v>
      </c>
      <c r="L7" s="16">
        <f>SUM(F7-K7)</f>
        <v>67.138297872340416</v>
      </c>
      <c r="M7" s="16">
        <f>(F7-K7)/K7*100</f>
        <v>170.56756756756755</v>
      </c>
    </row>
    <row r="8" spans="1:13" x14ac:dyDescent="0.25">
      <c r="A8" s="1" t="s">
        <v>2</v>
      </c>
      <c r="B8" s="11"/>
      <c r="C8" s="11"/>
      <c r="D8" s="11"/>
      <c r="E8" s="11"/>
      <c r="F8" s="22"/>
      <c r="G8" s="13"/>
      <c r="H8" s="13"/>
      <c r="I8" s="13"/>
      <c r="J8" s="13"/>
      <c r="K8" s="14"/>
      <c r="L8" s="16"/>
      <c r="M8" s="16"/>
    </row>
    <row r="9" spans="1:13" x14ac:dyDescent="0.25">
      <c r="A9" s="1" t="s">
        <v>3</v>
      </c>
      <c r="B9" s="11"/>
      <c r="C9" s="11"/>
      <c r="D9" s="11"/>
      <c r="E9" s="11"/>
      <c r="F9" s="22"/>
      <c r="G9" s="13"/>
      <c r="H9" s="13"/>
      <c r="I9" s="13"/>
      <c r="J9" s="13"/>
      <c r="K9" s="14"/>
      <c r="L9" s="16"/>
      <c r="M9" s="16"/>
    </row>
    <row r="10" spans="1:13" x14ac:dyDescent="0.25">
      <c r="A10" s="1" t="s">
        <v>4</v>
      </c>
      <c r="B10" s="11" t="s">
        <v>41</v>
      </c>
      <c r="C10" s="11">
        <v>375</v>
      </c>
      <c r="D10" s="11"/>
      <c r="E10" s="11">
        <v>26.95</v>
      </c>
      <c r="F10" s="22">
        <f t="shared" ref="F10:F29" si="0">E10/C10*1000</f>
        <v>71.86666666666666</v>
      </c>
      <c r="G10" s="13" t="s">
        <v>71</v>
      </c>
      <c r="H10" s="13">
        <v>500</v>
      </c>
      <c r="I10" s="13"/>
      <c r="J10" s="13">
        <v>29.95</v>
      </c>
      <c r="K10" s="14">
        <f t="shared" ref="K10:K29" si="1">J10/H10*1000</f>
        <v>59.9</v>
      </c>
      <c r="L10" s="16">
        <f t="shared" ref="L10:L29" si="2">SUM(F10-K10)</f>
        <v>11.966666666666661</v>
      </c>
      <c r="M10" s="16">
        <f t="shared" ref="M10:M29" si="3">(F10-K10)/K10*100</f>
        <v>19.977740678909285</v>
      </c>
    </row>
    <row r="11" spans="1:13" x14ac:dyDescent="0.25">
      <c r="A11" s="1" t="s">
        <v>5</v>
      </c>
      <c r="B11" s="11" t="s">
        <v>43</v>
      </c>
      <c r="C11" s="11">
        <v>200</v>
      </c>
      <c r="D11" s="11">
        <v>4</v>
      </c>
      <c r="E11" s="11">
        <v>28.5</v>
      </c>
      <c r="F11" s="22">
        <f t="shared" si="0"/>
        <v>142.5</v>
      </c>
      <c r="G11" s="13" t="s">
        <v>70</v>
      </c>
      <c r="H11" s="13">
        <v>420</v>
      </c>
      <c r="I11" s="13">
        <v>6</v>
      </c>
      <c r="J11" s="13">
        <v>16.95</v>
      </c>
      <c r="K11" s="14">
        <f t="shared" si="1"/>
        <v>40.357142857142854</v>
      </c>
      <c r="L11" s="16">
        <f t="shared" si="2"/>
        <v>102.14285714285714</v>
      </c>
      <c r="M11" s="16">
        <f t="shared" si="3"/>
        <v>253.09734513274336</v>
      </c>
    </row>
    <row r="12" spans="1:13" x14ac:dyDescent="0.25">
      <c r="A12" s="1" t="s">
        <v>6</v>
      </c>
      <c r="B12" s="11" t="s">
        <v>43</v>
      </c>
      <c r="C12" s="11">
        <v>150</v>
      </c>
      <c r="D12" s="11">
        <v>2</v>
      </c>
      <c r="E12" s="11">
        <v>28.95</v>
      </c>
      <c r="F12" s="22">
        <f t="shared" si="0"/>
        <v>193</v>
      </c>
      <c r="G12" s="13" t="s">
        <v>72</v>
      </c>
      <c r="H12" s="13">
        <v>300</v>
      </c>
      <c r="I12" s="13">
        <v>6</v>
      </c>
      <c r="J12" s="13">
        <v>16.95</v>
      </c>
      <c r="K12" s="14">
        <f t="shared" si="1"/>
        <v>56.499999999999993</v>
      </c>
      <c r="L12" s="16">
        <f t="shared" si="2"/>
        <v>136.5</v>
      </c>
      <c r="M12" s="16">
        <f t="shared" si="3"/>
        <v>241.59292035398235</v>
      </c>
    </row>
    <row r="13" spans="1:13" x14ac:dyDescent="0.25">
      <c r="A13" s="1" t="s">
        <v>62</v>
      </c>
      <c r="B13" s="11" t="s">
        <v>43</v>
      </c>
      <c r="C13" s="11">
        <v>300</v>
      </c>
      <c r="D13" s="11">
        <v>1</v>
      </c>
      <c r="E13" s="11">
        <v>32.950000000000003</v>
      </c>
      <c r="F13" s="22">
        <f t="shared" si="0"/>
        <v>109.83333333333334</v>
      </c>
      <c r="G13" s="13" t="s">
        <v>70</v>
      </c>
      <c r="H13" s="13">
        <v>800</v>
      </c>
      <c r="I13" s="13">
        <v>1</v>
      </c>
      <c r="J13" s="13">
        <v>19.95</v>
      </c>
      <c r="K13" s="14">
        <f t="shared" si="1"/>
        <v>24.937499999999996</v>
      </c>
      <c r="L13" s="16">
        <f t="shared" si="2"/>
        <v>84.895833333333343</v>
      </c>
      <c r="M13" s="16">
        <f t="shared" si="3"/>
        <v>340.43441938178785</v>
      </c>
    </row>
    <row r="14" spans="1:13" x14ac:dyDescent="0.25">
      <c r="A14" s="1" t="s">
        <v>8</v>
      </c>
      <c r="B14" s="11" t="s">
        <v>41</v>
      </c>
      <c r="C14" s="11">
        <v>700</v>
      </c>
      <c r="D14" s="11"/>
      <c r="E14" s="11">
        <v>28.95</v>
      </c>
      <c r="F14" s="22">
        <f t="shared" si="0"/>
        <v>41.357142857142854</v>
      </c>
      <c r="G14" s="13" t="s">
        <v>73</v>
      </c>
      <c r="H14" s="13">
        <v>700</v>
      </c>
      <c r="I14" s="13"/>
      <c r="J14" s="13">
        <v>16.95</v>
      </c>
      <c r="K14" s="14">
        <f t="shared" si="1"/>
        <v>24.214285714285712</v>
      </c>
      <c r="L14" s="16">
        <f t="shared" si="2"/>
        <v>17.142857142857142</v>
      </c>
      <c r="M14" s="16">
        <f t="shared" si="3"/>
        <v>70.796460176991161</v>
      </c>
    </row>
    <row r="15" spans="1:13" x14ac:dyDescent="0.25">
      <c r="A15" s="1" t="s">
        <v>9</v>
      </c>
      <c r="B15" s="11"/>
      <c r="C15" s="11"/>
      <c r="D15" s="11"/>
      <c r="E15" s="11"/>
      <c r="F15" s="22"/>
      <c r="G15" s="13"/>
      <c r="H15" s="13"/>
      <c r="I15" s="13"/>
      <c r="J15" s="13"/>
      <c r="K15" s="14"/>
      <c r="L15" s="16"/>
      <c r="M15" s="16"/>
    </row>
    <row r="16" spans="1:13" x14ac:dyDescent="0.25">
      <c r="A16" s="1" t="s">
        <v>10</v>
      </c>
      <c r="B16" s="11" t="s">
        <v>43</v>
      </c>
      <c r="C16" s="11">
        <v>150</v>
      </c>
      <c r="D16" s="11"/>
      <c r="E16" s="11">
        <v>28.5</v>
      </c>
      <c r="F16" s="22">
        <f t="shared" si="0"/>
        <v>190</v>
      </c>
      <c r="G16" s="13" t="s">
        <v>74</v>
      </c>
      <c r="H16" s="13">
        <v>400</v>
      </c>
      <c r="I16" s="13"/>
      <c r="J16" s="13">
        <v>13.95</v>
      </c>
      <c r="K16" s="14">
        <f t="shared" si="1"/>
        <v>34.874999999999993</v>
      </c>
      <c r="L16" s="16">
        <f t="shared" si="2"/>
        <v>155.125</v>
      </c>
      <c r="M16" s="16">
        <f t="shared" si="3"/>
        <v>444.80286738351265</v>
      </c>
    </row>
    <row r="17" spans="1:13" x14ac:dyDescent="0.25">
      <c r="A17" s="1" t="s">
        <v>11</v>
      </c>
      <c r="B17" s="11" t="s">
        <v>43</v>
      </c>
      <c r="C17" s="11">
        <v>275</v>
      </c>
      <c r="D17" s="11"/>
      <c r="E17" s="11">
        <v>31.95</v>
      </c>
      <c r="F17" s="22">
        <f t="shared" si="0"/>
        <v>116.18181818181817</v>
      </c>
      <c r="G17" s="13" t="s">
        <v>75</v>
      </c>
      <c r="H17" s="13">
        <v>275</v>
      </c>
      <c r="I17" s="13"/>
      <c r="J17" s="13">
        <v>17.5</v>
      </c>
      <c r="K17" s="14">
        <f t="shared" si="1"/>
        <v>63.636363636363633</v>
      </c>
      <c r="L17" s="16">
        <f t="shared" si="2"/>
        <v>52.54545454545454</v>
      </c>
      <c r="M17" s="16">
        <f t="shared" si="3"/>
        <v>82.571428571428555</v>
      </c>
    </row>
    <row r="18" spans="1:13" x14ac:dyDescent="0.25">
      <c r="A18" s="1" t="s">
        <v>12</v>
      </c>
      <c r="B18" s="11"/>
      <c r="C18" s="11"/>
      <c r="D18" s="11"/>
      <c r="E18" s="11"/>
      <c r="F18" s="22"/>
      <c r="G18" s="13"/>
      <c r="H18" s="13"/>
      <c r="I18" s="13"/>
      <c r="J18" s="13"/>
      <c r="K18" s="14"/>
      <c r="L18" s="16"/>
      <c r="M18" s="16"/>
    </row>
    <row r="19" spans="1:13" x14ac:dyDescent="0.25">
      <c r="A19" s="1" t="s">
        <v>13</v>
      </c>
      <c r="B19" s="11" t="s">
        <v>46</v>
      </c>
      <c r="C19" s="11">
        <v>250</v>
      </c>
      <c r="D19" s="11"/>
      <c r="E19" s="11">
        <v>30.25</v>
      </c>
      <c r="F19" s="22">
        <f t="shared" si="0"/>
        <v>121</v>
      </c>
      <c r="G19" s="13" t="s">
        <v>76</v>
      </c>
      <c r="H19" s="13">
        <v>500</v>
      </c>
      <c r="I19" s="13"/>
      <c r="J19" s="13">
        <v>17.25</v>
      </c>
      <c r="K19" s="14">
        <f t="shared" si="1"/>
        <v>34.5</v>
      </c>
      <c r="L19" s="16">
        <f t="shared" si="2"/>
        <v>86.5</v>
      </c>
      <c r="M19" s="16">
        <f t="shared" si="3"/>
        <v>250.72463768115944</v>
      </c>
    </row>
    <row r="20" spans="1:13" x14ac:dyDescent="0.25">
      <c r="A20" s="1" t="s">
        <v>14</v>
      </c>
      <c r="B20" s="11" t="s">
        <v>41</v>
      </c>
      <c r="C20" s="11">
        <v>400</v>
      </c>
      <c r="D20" s="11"/>
      <c r="E20" s="11">
        <v>32.950000000000003</v>
      </c>
      <c r="F20" s="22">
        <f t="shared" si="0"/>
        <v>82.375</v>
      </c>
      <c r="G20" s="13" t="s">
        <v>72</v>
      </c>
      <c r="H20" s="13">
        <v>1000</v>
      </c>
      <c r="I20" s="13"/>
      <c r="J20" s="13">
        <v>26.95</v>
      </c>
      <c r="K20" s="14">
        <f t="shared" si="1"/>
        <v>26.95</v>
      </c>
      <c r="L20" s="16">
        <f t="shared" si="2"/>
        <v>55.424999999999997</v>
      </c>
      <c r="M20" s="16">
        <f t="shared" si="3"/>
        <v>205.65862708719851</v>
      </c>
    </row>
    <row r="21" spans="1:13" x14ac:dyDescent="0.25">
      <c r="A21" s="1" t="s">
        <v>15</v>
      </c>
      <c r="B21" s="11" t="s">
        <v>46</v>
      </c>
      <c r="C21" s="11">
        <v>22</v>
      </c>
      <c r="D21" s="11">
        <v>1</v>
      </c>
      <c r="E21" s="11">
        <v>6.95</v>
      </c>
      <c r="F21" s="22">
        <f t="shared" si="0"/>
        <v>315.90909090909093</v>
      </c>
      <c r="G21" s="13" t="s">
        <v>52</v>
      </c>
      <c r="H21" s="13">
        <v>50</v>
      </c>
      <c r="I21" s="13">
        <v>1</v>
      </c>
      <c r="J21" s="13">
        <v>8.25</v>
      </c>
      <c r="K21" s="14">
        <f t="shared" si="1"/>
        <v>165</v>
      </c>
      <c r="L21" s="16">
        <f t="shared" si="2"/>
        <v>150.90909090909093</v>
      </c>
      <c r="M21" s="16">
        <f t="shared" si="3"/>
        <v>91.460055096418742</v>
      </c>
    </row>
    <row r="22" spans="1:13" x14ac:dyDescent="0.25">
      <c r="A22" s="1" t="s">
        <v>16</v>
      </c>
      <c r="B22" s="11"/>
      <c r="C22" s="11"/>
      <c r="D22" s="11"/>
      <c r="E22" s="11"/>
      <c r="F22" s="22"/>
      <c r="G22" s="13"/>
      <c r="H22" s="13"/>
      <c r="I22" s="13"/>
      <c r="J22" s="13"/>
      <c r="K22" s="14"/>
      <c r="L22" s="16"/>
      <c r="M22" s="16"/>
    </row>
    <row r="23" spans="1:13" x14ac:dyDescent="0.25">
      <c r="A23" s="2" t="s">
        <v>17</v>
      </c>
      <c r="B23" s="11" t="s">
        <v>77</v>
      </c>
      <c r="C23" s="11">
        <v>500</v>
      </c>
      <c r="D23" s="11"/>
      <c r="E23" s="11">
        <v>16.95</v>
      </c>
      <c r="F23" s="22">
        <f t="shared" si="0"/>
        <v>33.9</v>
      </c>
      <c r="G23" s="13" t="s">
        <v>78</v>
      </c>
      <c r="H23" s="13">
        <v>500</v>
      </c>
      <c r="I23" s="13"/>
      <c r="J23" s="13">
        <v>4.75</v>
      </c>
      <c r="K23" s="14">
        <f t="shared" si="1"/>
        <v>9.5</v>
      </c>
      <c r="L23" s="16">
        <f t="shared" si="2"/>
        <v>24.4</v>
      </c>
      <c r="M23" s="16">
        <f t="shared" si="3"/>
        <v>256.84210526315792</v>
      </c>
    </row>
    <row r="24" spans="1:13" x14ac:dyDescent="0.25">
      <c r="A24" s="1" t="s">
        <v>18</v>
      </c>
      <c r="B24" s="11"/>
      <c r="C24" s="11"/>
      <c r="D24" s="11"/>
      <c r="E24" s="11"/>
      <c r="F24" s="22"/>
      <c r="G24" s="13"/>
      <c r="H24" s="13"/>
      <c r="I24" s="13"/>
      <c r="J24" s="13"/>
      <c r="K24" s="14"/>
      <c r="L24" s="16"/>
      <c r="M24" s="16"/>
    </row>
    <row r="25" spans="1:13" x14ac:dyDescent="0.25">
      <c r="A25" s="1" t="s">
        <v>19</v>
      </c>
      <c r="B25" s="11" t="s">
        <v>43</v>
      </c>
      <c r="C25" s="11">
        <v>300</v>
      </c>
      <c r="D25" s="11">
        <v>2</v>
      </c>
      <c r="E25" s="11">
        <v>41.95</v>
      </c>
      <c r="F25" s="22">
        <f t="shared" si="0"/>
        <v>139.83333333333334</v>
      </c>
      <c r="G25" s="13" t="s">
        <v>79</v>
      </c>
      <c r="H25" s="13">
        <v>400</v>
      </c>
      <c r="I25" s="13">
        <v>1</v>
      </c>
      <c r="J25" s="13">
        <v>15.75</v>
      </c>
      <c r="K25" s="14">
        <f t="shared" si="1"/>
        <v>39.375</v>
      </c>
      <c r="L25" s="16">
        <f t="shared" si="2"/>
        <v>100.45833333333334</v>
      </c>
      <c r="M25" s="16">
        <f t="shared" si="3"/>
        <v>255.13227513227514</v>
      </c>
    </row>
    <row r="26" spans="1:13" x14ac:dyDescent="0.25">
      <c r="A26" s="1" t="s">
        <v>20</v>
      </c>
      <c r="B26" s="11"/>
      <c r="C26" s="11"/>
      <c r="D26" s="11"/>
      <c r="E26" s="11"/>
      <c r="F26" s="22"/>
      <c r="G26" s="13"/>
      <c r="H26" s="13"/>
      <c r="I26" s="13"/>
      <c r="J26" s="13"/>
      <c r="K26" s="14"/>
      <c r="L26" s="16"/>
      <c r="M26" s="16"/>
    </row>
    <row r="27" spans="1:13" x14ac:dyDescent="0.25">
      <c r="A27" s="1" t="s">
        <v>21</v>
      </c>
      <c r="B27" s="11"/>
      <c r="C27" s="11"/>
      <c r="D27" s="11"/>
      <c r="E27" s="11"/>
      <c r="F27" s="22"/>
      <c r="G27" s="13"/>
      <c r="H27" s="13"/>
      <c r="I27" s="13"/>
      <c r="J27" s="13"/>
      <c r="K27" s="14"/>
      <c r="L27" s="16"/>
      <c r="M27" s="16"/>
    </row>
    <row r="28" spans="1:13" x14ac:dyDescent="0.25">
      <c r="A28" s="1" t="s">
        <v>22</v>
      </c>
      <c r="B28" s="11"/>
      <c r="C28" s="11"/>
      <c r="D28" s="11"/>
      <c r="E28" s="11"/>
      <c r="F28" s="22"/>
      <c r="G28" s="13"/>
      <c r="H28" s="13"/>
      <c r="I28" s="13"/>
      <c r="J28" s="13"/>
      <c r="K28" s="14"/>
      <c r="L28" s="16"/>
      <c r="M28" s="16"/>
    </row>
    <row r="29" spans="1:13" x14ac:dyDescent="0.25">
      <c r="A29" s="1" t="s">
        <v>23</v>
      </c>
      <c r="B29" s="11" t="s">
        <v>46</v>
      </c>
      <c r="C29" s="11">
        <v>150</v>
      </c>
      <c r="D29" s="11">
        <v>8</v>
      </c>
      <c r="E29" s="11">
        <v>29.95</v>
      </c>
      <c r="F29" s="22">
        <f t="shared" si="0"/>
        <v>199.66666666666666</v>
      </c>
      <c r="G29" s="13" t="s">
        <v>76</v>
      </c>
      <c r="H29" s="13">
        <v>150</v>
      </c>
      <c r="I29" s="13">
        <v>8</v>
      </c>
      <c r="J29" s="13">
        <v>10</v>
      </c>
      <c r="K29" s="14">
        <f t="shared" si="1"/>
        <v>66.666666666666671</v>
      </c>
      <c r="L29" s="16">
        <f t="shared" si="2"/>
        <v>133</v>
      </c>
      <c r="M29" s="16">
        <f t="shared" si="3"/>
        <v>199.5</v>
      </c>
    </row>
    <row r="30" spans="1:13" x14ac:dyDescent="0.25">
      <c r="A30" s="1" t="s">
        <v>24</v>
      </c>
      <c r="B30" s="11"/>
      <c r="C30" s="11"/>
      <c r="D30" s="11"/>
      <c r="E30" s="11"/>
      <c r="F30" s="22"/>
      <c r="G30" s="13"/>
      <c r="H30" s="13"/>
      <c r="I30" s="13"/>
      <c r="J30" s="13"/>
      <c r="K30" s="14"/>
      <c r="L30" s="16"/>
      <c r="M30" s="16"/>
    </row>
    <row r="31" spans="1:13" x14ac:dyDescent="0.25">
      <c r="A31" s="1" t="s">
        <v>25</v>
      </c>
      <c r="B31" s="11"/>
      <c r="C31" s="11"/>
      <c r="D31" s="11"/>
      <c r="E31" s="11"/>
      <c r="F31" s="22"/>
      <c r="G31" s="13"/>
      <c r="H31" s="13"/>
      <c r="I31" s="13"/>
      <c r="J31" s="13"/>
      <c r="K31" s="14"/>
      <c r="L31" s="16"/>
      <c r="M31" s="16"/>
    </row>
    <row r="32" spans="1:13" x14ac:dyDescent="0.25">
      <c r="A32" s="1" t="s">
        <v>26</v>
      </c>
      <c r="B32" s="11"/>
      <c r="C32" s="11"/>
      <c r="D32" s="11"/>
      <c r="E32" s="11"/>
      <c r="F32" s="22"/>
      <c r="G32" s="13"/>
      <c r="H32" s="13"/>
      <c r="I32" s="13"/>
      <c r="J32" s="13"/>
      <c r="K32" s="14"/>
      <c r="L32" s="16"/>
      <c r="M32" s="16"/>
    </row>
    <row r="33" spans="1:13" x14ac:dyDescent="0.25">
      <c r="A33" s="1" t="s">
        <v>27</v>
      </c>
      <c r="B33" s="11"/>
      <c r="C33" s="11"/>
      <c r="D33" s="11"/>
      <c r="E33" s="11"/>
      <c r="F33" s="22"/>
      <c r="G33" s="13"/>
      <c r="H33" s="13"/>
      <c r="I33" s="13"/>
      <c r="J33" s="13"/>
      <c r="K33" s="14"/>
      <c r="L33" s="16"/>
      <c r="M33" s="16"/>
    </row>
    <row r="34" spans="1:13" x14ac:dyDescent="0.25">
      <c r="A34" s="23"/>
      <c r="B34" s="24"/>
      <c r="C34" s="24"/>
      <c r="D34" s="24"/>
      <c r="E34" s="24"/>
      <c r="F34" s="25"/>
    </row>
  </sheetData>
  <sheetProtection algorithmName="SHA-512" hashValue="zyG5nGzLSg8BWArC95TAi4i2Q+7F+ZbzBDzSQwFdoBTIESDTiQgPaBHTIiu9HQPcepQcJQFy8lcrwkrzxdK6hA==" saltValue="XlQN+Jg+y0ngmXatmBgKkQ==" spinCount="100000" sheet="1" objects="1" scenarios="1"/>
  <mergeCells count="13">
    <mergeCell ref="A4:A6"/>
    <mergeCell ref="B4:F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E1" sqref="E1:E3"/>
    </sheetView>
  </sheetViews>
  <sheetFormatPr defaultRowHeight="15" x14ac:dyDescent="0.25"/>
  <cols>
    <col min="1" max="1" width="18.140625" customWidth="1"/>
    <col min="2" max="2" width="12.42578125" customWidth="1"/>
    <col min="3" max="6" width="10.5703125" customWidth="1"/>
    <col min="7" max="7" width="11.42578125" style="4" bestFit="1" customWidth="1"/>
    <col min="8" max="9" width="10.5703125" style="4" customWidth="1"/>
    <col min="10" max="10" width="10.5703125" customWidth="1"/>
    <col min="12" max="12" width="13.140625" customWidth="1"/>
  </cols>
  <sheetData>
    <row r="1" spans="1:13" x14ac:dyDescent="0.25">
      <c r="A1" s="137" t="s">
        <v>354</v>
      </c>
      <c r="B1" s="137"/>
      <c r="C1" s="137"/>
      <c r="D1" s="137"/>
    </row>
    <row r="2" spans="1:13" x14ac:dyDescent="0.25">
      <c r="A2" s="137"/>
      <c r="B2" s="137"/>
      <c r="C2" s="137"/>
      <c r="D2" s="137"/>
    </row>
    <row r="3" spans="1:13" x14ac:dyDescent="0.25">
      <c r="A3" s="139"/>
      <c r="B3" s="139"/>
      <c r="C3" s="139"/>
      <c r="D3" s="139"/>
    </row>
    <row r="4" spans="1:13" x14ac:dyDescent="0.25">
      <c r="A4" s="202" t="s">
        <v>30</v>
      </c>
      <c r="B4" s="171" t="s">
        <v>31</v>
      </c>
      <c r="C4" s="172"/>
      <c r="D4" s="172"/>
      <c r="E4" s="172"/>
      <c r="F4" s="205"/>
      <c r="G4" s="198" t="s">
        <v>32</v>
      </c>
      <c r="H4" s="199"/>
      <c r="I4" s="199"/>
      <c r="J4" s="199"/>
      <c r="K4" s="208"/>
      <c r="L4" s="191" t="s">
        <v>33</v>
      </c>
      <c r="M4" s="191" t="s">
        <v>57</v>
      </c>
    </row>
    <row r="5" spans="1:13" x14ac:dyDescent="0.25">
      <c r="A5" s="203"/>
      <c r="B5" s="179" t="s">
        <v>35</v>
      </c>
      <c r="C5" s="171" t="s">
        <v>36</v>
      </c>
      <c r="D5" s="205"/>
      <c r="E5" s="179" t="s">
        <v>37</v>
      </c>
      <c r="F5" s="181" t="s">
        <v>80</v>
      </c>
      <c r="G5" s="183" t="s">
        <v>35</v>
      </c>
      <c r="H5" s="198" t="s">
        <v>36</v>
      </c>
      <c r="I5" s="208"/>
      <c r="J5" s="186" t="s">
        <v>37</v>
      </c>
      <c r="K5" s="186" t="s">
        <v>38</v>
      </c>
      <c r="L5" s="192"/>
      <c r="M5" s="192"/>
    </row>
    <row r="6" spans="1:13" ht="30" x14ac:dyDescent="0.25">
      <c r="A6" s="204"/>
      <c r="B6" s="206"/>
      <c r="C6" s="8" t="s">
        <v>39</v>
      </c>
      <c r="D6" s="8" t="s">
        <v>40</v>
      </c>
      <c r="E6" s="206"/>
      <c r="F6" s="182"/>
      <c r="G6" s="207"/>
      <c r="H6" s="9" t="s">
        <v>39</v>
      </c>
      <c r="I6" s="10" t="s">
        <v>40</v>
      </c>
      <c r="J6" s="209"/>
      <c r="K6" s="209"/>
      <c r="L6" s="193"/>
      <c r="M6" s="193"/>
    </row>
    <row r="7" spans="1:13" x14ac:dyDescent="0.25">
      <c r="A7" s="1" t="s">
        <v>1</v>
      </c>
      <c r="B7" s="11" t="s">
        <v>81</v>
      </c>
      <c r="C7" s="12">
        <v>260</v>
      </c>
      <c r="D7" s="12">
        <v>4</v>
      </c>
      <c r="E7" s="12">
        <v>32.950000000000003</v>
      </c>
      <c r="F7" s="12">
        <f>E7/C7*1000</f>
        <v>126.73076923076923</v>
      </c>
      <c r="G7" s="13" t="s">
        <v>76</v>
      </c>
      <c r="H7" s="26">
        <v>600</v>
      </c>
      <c r="I7" s="26">
        <v>10</v>
      </c>
      <c r="J7" s="26">
        <v>16.25</v>
      </c>
      <c r="K7" s="26">
        <f>J7/H7*1000</f>
        <v>27.083333333333336</v>
      </c>
      <c r="L7" s="15">
        <f>SUM(F7-K7)</f>
        <v>99.647435897435884</v>
      </c>
      <c r="M7" s="15">
        <f>(F7-K7)/K7*100</f>
        <v>367.92899408284018</v>
      </c>
    </row>
    <row r="8" spans="1:13" x14ac:dyDescent="0.25">
      <c r="A8" s="1" t="s">
        <v>2</v>
      </c>
      <c r="B8" s="11"/>
      <c r="C8" s="12"/>
      <c r="D8" s="12"/>
      <c r="E8" s="12"/>
      <c r="F8" s="12"/>
      <c r="G8" s="13"/>
      <c r="H8" s="26"/>
      <c r="I8" s="26"/>
      <c r="J8" s="26"/>
      <c r="K8" s="26"/>
      <c r="L8" s="15"/>
      <c r="M8" s="15"/>
    </row>
    <row r="9" spans="1:13" x14ac:dyDescent="0.25">
      <c r="A9" s="1" t="s">
        <v>3</v>
      </c>
      <c r="B9" s="11"/>
      <c r="C9" s="12"/>
      <c r="D9" s="12"/>
      <c r="E9" s="12"/>
      <c r="F9" s="12"/>
      <c r="G9" s="13"/>
      <c r="H9" s="26"/>
      <c r="I9" s="26"/>
      <c r="J9" s="26"/>
      <c r="K9" s="26"/>
      <c r="L9" s="15"/>
      <c r="M9" s="15"/>
    </row>
    <row r="10" spans="1:13" x14ac:dyDescent="0.25">
      <c r="A10" s="1" t="s">
        <v>4</v>
      </c>
      <c r="B10" s="11" t="s">
        <v>82</v>
      </c>
      <c r="C10" s="12">
        <v>500</v>
      </c>
      <c r="D10" s="12"/>
      <c r="E10" s="12">
        <v>32.950000000000003</v>
      </c>
      <c r="F10" s="12">
        <f t="shared" ref="F10:F33" si="0">E10/C10*1000</f>
        <v>65.900000000000006</v>
      </c>
      <c r="G10" s="13" t="s">
        <v>83</v>
      </c>
      <c r="H10" s="26">
        <v>500</v>
      </c>
      <c r="I10" s="26"/>
      <c r="J10" s="26">
        <v>29.95</v>
      </c>
      <c r="K10" s="26">
        <f t="shared" ref="K10:K33" si="1">J10/H10*1000</f>
        <v>59.9</v>
      </c>
      <c r="L10" s="15">
        <f t="shared" ref="L10:L33" si="2">SUM(F10-K10)</f>
        <v>6.0000000000000071</v>
      </c>
      <c r="M10" s="15">
        <f t="shared" ref="M10:M33" si="3">(F10-K10)/K10*100</f>
        <v>10.016694490818043</v>
      </c>
    </row>
    <row r="11" spans="1:13" x14ac:dyDescent="0.25">
      <c r="A11" s="1" t="s">
        <v>5</v>
      </c>
      <c r="B11" s="11" t="s">
        <v>84</v>
      </c>
      <c r="C11" s="12">
        <v>200</v>
      </c>
      <c r="D11" s="12">
        <v>4</v>
      </c>
      <c r="E11" s="12">
        <v>28.95</v>
      </c>
      <c r="F11" s="12">
        <f t="shared" si="0"/>
        <v>144.75</v>
      </c>
      <c r="G11" s="13" t="s">
        <v>85</v>
      </c>
      <c r="H11" s="26">
        <v>650</v>
      </c>
      <c r="I11" s="26"/>
      <c r="J11" s="26">
        <v>15.5</v>
      </c>
      <c r="K11" s="26">
        <f t="shared" si="1"/>
        <v>23.846153846153847</v>
      </c>
      <c r="L11" s="15">
        <f t="shared" si="2"/>
        <v>120.90384615384616</v>
      </c>
      <c r="M11" s="15">
        <f t="shared" si="3"/>
        <v>507.01612903225805</v>
      </c>
    </row>
    <row r="12" spans="1:13" x14ac:dyDescent="0.25">
      <c r="A12" s="1" t="s">
        <v>6</v>
      </c>
      <c r="B12" s="11" t="s">
        <v>84</v>
      </c>
      <c r="C12" s="12">
        <v>150</v>
      </c>
      <c r="D12" s="12">
        <v>2</v>
      </c>
      <c r="E12" s="12">
        <v>28.95</v>
      </c>
      <c r="F12" s="12">
        <f t="shared" si="0"/>
        <v>193</v>
      </c>
      <c r="G12" s="13" t="s">
        <v>76</v>
      </c>
      <c r="H12" s="26">
        <v>300</v>
      </c>
      <c r="I12" s="26">
        <v>2</v>
      </c>
      <c r="J12" s="26">
        <v>4.95</v>
      </c>
      <c r="K12" s="26">
        <f t="shared" si="1"/>
        <v>16.5</v>
      </c>
      <c r="L12" s="15">
        <f t="shared" si="2"/>
        <v>176.5</v>
      </c>
      <c r="M12" s="15">
        <f t="shared" si="3"/>
        <v>1069.6969696969697</v>
      </c>
    </row>
    <row r="13" spans="1:13" x14ac:dyDescent="0.25">
      <c r="A13" s="1" t="s">
        <v>62</v>
      </c>
      <c r="B13" s="11" t="s">
        <v>46</v>
      </c>
      <c r="C13" s="12">
        <v>300</v>
      </c>
      <c r="D13" s="12">
        <v>6</v>
      </c>
      <c r="E13" s="12">
        <v>31.95</v>
      </c>
      <c r="F13" s="12">
        <f t="shared" si="0"/>
        <v>106.5</v>
      </c>
      <c r="G13" s="13" t="s">
        <v>85</v>
      </c>
      <c r="H13" s="26">
        <v>470</v>
      </c>
      <c r="I13" s="26">
        <v>6</v>
      </c>
      <c r="J13" s="26">
        <v>19.95</v>
      </c>
      <c r="K13" s="26">
        <f t="shared" si="1"/>
        <v>42.446808510638299</v>
      </c>
      <c r="L13" s="15">
        <f t="shared" si="2"/>
        <v>64.053191489361694</v>
      </c>
      <c r="M13" s="15">
        <f t="shared" si="3"/>
        <v>150.90225563909772</v>
      </c>
    </row>
    <row r="14" spans="1:13" x14ac:dyDescent="0.25">
      <c r="A14" s="1" t="s">
        <v>8</v>
      </c>
      <c r="B14" s="11" t="s">
        <v>86</v>
      </c>
      <c r="C14" s="12">
        <v>750</v>
      </c>
      <c r="D14" s="12"/>
      <c r="E14" s="12">
        <v>29.95</v>
      </c>
      <c r="F14" s="12">
        <f t="shared" si="0"/>
        <v>39.933333333333337</v>
      </c>
      <c r="G14" s="13" t="s">
        <v>87</v>
      </c>
      <c r="H14" s="26">
        <v>700</v>
      </c>
      <c r="I14" s="26"/>
      <c r="J14" s="26">
        <v>16.95</v>
      </c>
      <c r="K14" s="26">
        <f t="shared" si="1"/>
        <v>24.214285714285712</v>
      </c>
      <c r="L14" s="15">
        <f t="shared" si="2"/>
        <v>15.719047619047625</v>
      </c>
      <c r="M14" s="15">
        <f t="shared" si="3"/>
        <v>64.91642084562443</v>
      </c>
    </row>
    <row r="15" spans="1:13" x14ac:dyDescent="0.25">
      <c r="A15" s="1" t="s">
        <v>9</v>
      </c>
      <c r="B15" s="11" t="s">
        <v>88</v>
      </c>
      <c r="C15" s="12">
        <v>190</v>
      </c>
      <c r="D15" s="12">
        <v>4</v>
      </c>
      <c r="E15" s="12">
        <v>33.950000000000003</v>
      </c>
      <c r="F15" s="12">
        <f t="shared" si="0"/>
        <v>178.68421052631581</v>
      </c>
      <c r="G15" s="13" t="s">
        <v>89</v>
      </c>
      <c r="H15" s="26">
        <v>144</v>
      </c>
      <c r="I15" s="26">
        <v>4</v>
      </c>
      <c r="J15" s="26">
        <v>15.95</v>
      </c>
      <c r="K15" s="26">
        <f t="shared" si="1"/>
        <v>110.76388888888889</v>
      </c>
      <c r="L15" s="15">
        <f t="shared" si="2"/>
        <v>67.920321637426923</v>
      </c>
      <c r="M15" s="15">
        <f t="shared" si="3"/>
        <v>61.319914205576666</v>
      </c>
    </row>
    <row r="16" spans="1:13" x14ac:dyDescent="0.25">
      <c r="A16" s="1" t="s">
        <v>10</v>
      </c>
      <c r="B16" s="11" t="s">
        <v>84</v>
      </c>
      <c r="C16" s="12">
        <v>250</v>
      </c>
      <c r="D16" s="12"/>
      <c r="E16" s="12">
        <v>31.5</v>
      </c>
      <c r="F16" s="12">
        <f t="shared" si="0"/>
        <v>126</v>
      </c>
      <c r="G16" s="13" t="s">
        <v>72</v>
      </c>
      <c r="H16" s="26">
        <v>500</v>
      </c>
      <c r="I16" s="26">
        <v>1</v>
      </c>
      <c r="J16" s="26">
        <v>11.95</v>
      </c>
      <c r="K16" s="26">
        <f t="shared" si="1"/>
        <v>23.9</v>
      </c>
      <c r="L16" s="15">
        <f t="shared" si="2"/>
        <v>102.1</v>
      </c>
      <c r="M16" s="15">
        <f t="shared" si="3"/>
        <v>427.19665271966522</v>
      </c>
    </row>
    <row r="17" spans="1:13" x14ac:dyDescent="0.25">
      <c r="A17" s="1" t="s">
        <v>11</v>
      </c>
      <c r="B17" s="11" t="s">
        <v>84</v>
      </c>
      <c r="C17" s="12">
        <v>275</v>
      </c>
      <c r="D17" s="12"/>
      <c r="E17" s="12">
        <v>31.95</v>
      </c>
      <c r="F17" s="12">
        <f t="shared" si="0"/>
        <v>116.18181818181817</v>
      </c>
      <c r="G17" s="13" t="s">
        <v>75</v>
      </c>
      <c r="H17" s="26">
        <v>400</v>
      </c>
      <c r="I17" s="26"/>
      <c r="J17" s="26">
        <v>24.95</v>
      </c>
      <c r="K17" s="26">
        <f t="shared" si="1"/>
        <v>62.375</v>
      </c>
      <c r="L17" s="15">
        <f t="shared" si="2"/>
        <v>53.806818181818173</v>
      </c>
      <c r="M17" s="15">
        <f t="shared" si="3"/>
        <v>86.263435962834748</v>
      </c>
    </row>
    <row r="18" spans="1:13" x14ac:dyDescent="0.25">
      <c r="A18" s="1" t="s">
        <v>12</v>
      </c>
      <c r="B18" s="11" t="s">
        <v>50</v>
      </c>
      <c r="C18" s="12">
        <v>240</v>
      </c>
      <c r="D18" s="12">
        <v>3</v>
      </c>
      <c r="E18" s="12">
        <v>21.95</v>
      </c>
      <c r="F18" s="12">
        <f t="shared" si="0"/>
        <v>91.458333333333343</v>
      </c>
      <c r="G18" s="13" t="s">
        <v>90</v>
      </c>
      <c r="H18" s="26">
        <v>240</v>
      </c>
      <c r="I18" s="26">
        <v>3</v>
      </c>
      <c r="J18" s="26">
        <v>10.95</v>
      </c>
      <c r="K18" s="26">
        <f t="shared" si="1"/>
        <v>45.625</v>
      </c>
      <c r="L18" s="15">
        <f t="shared" si="2"/>
        <v>45.833333333333343</v>
      </c>
      <c r="M18" s="15">
        <f t="shared" si="3"/>
        <v>100.45662100456623</v>
      </c>
    </row>
    <row r="19" spans="1:13" x14ac:dyDescent="0.25">
      <c r="A19" s="1" t="s">
        <v>13</v>
      </c>
      <c r="B19" s="11" t="s">
        <v>41</v>
      </c>
      <c r="C19" s="12">
        <v>250</v>
      </c>
      <c r="D19" s="12"/>
      <c r="E19" s="12">
        <v>32.950000000000003</v>
      </c>
      <c r="F19" s="12">
        <f t="shared" si="0"/>
        <v>131.80000000000001</v>
      </c>
      <c r="G19" s="13" t="s">
        <v>76</v>
      </c>
      <c r="H19" s="26">
        <v>500</v>
      </c>
      <c r="I19" s="26"/>
      <c r="J19" s="26">
        <v>16.5</v>
      </c>
      <c r="K19" s="26">
        <f t="shared" si="1"/>
        <v>33</v>
      </c>
      <c r="L19" s="15">
        <f t="shared" si="2"/>
        <v>98.800000000000011</v>
      </c>
      <c r="M19" s="15">
        <f t="shared" si="3"/>
        <v>299.39393939393943</v>
      </c>
    </row>
    <row r="20" spans="1:13" x14ac:dyDescent="0.25">
      <c r="A20" s="1" t="s">
        <v>14</v>
      </c>
      <c r="B20" s="11" t="s">
        <v>46</v>
      </c>
      <c r="C20" s="12">
        <v>300</v>
      </c>
      <c r="D20" s="12"/>
      <c r="E20" s="12">
        <v>34.950000000000003</v>
      </c>
      <c r="F20" s="12">
        <f t="shared" si="0"/>
        <v>116.5</v>
      </c>
      <c r="G20" s="13" t="s">
        <v>78</v>
      </c>
      <c r="H20" s="26">
        <v>1000</v>
      </c>
      <c r="I20" s="26"/>
      <c r="J20" s="26">
        <v>26.95</v>
      </c>
      <c r="K20" s="26">
        <f t="shared" si="1"/>
        <v>26.95</v>
      </c>
      <c r="L20" s="15">
        <f t="shared" si="2"/>
        <v>89.55</v>
      </c>
      <c r="M20" s="15">
        <f t="shared" si="3"/>
        <v>332.28200371057517</v>
      </c>
    </row>
    <row r="21" spans="1:13" x14ac:dyDescent="0.25">
      <c r="A21" s="1" t="s">
        <v>15</v>
      </c>
      <c r="B21" s="11" t="s">
        <v>46</v>
      </c>
      <c r="C21" s="12">
        <v>22</v>
      </c>
      <c r="D21" s="12">
        <v>1</v>
      </c>
      <c r="E21" s="12">
        <v>6.95</v>
      </c>
      <c r="F21" s="12">
        <f t="shared" si="0"/>
        <v>315.90909090909093</v>
      </c>
      <c r="G21" s="13" t="s">
        <v>52</v>
      </c>
      <c r="H21" s="26">
        <v>50</v>
      </c>
      <c r="I21" s="26">
        <v>1</v>
      </c>
      <c r="J21" s="26">
        <v>8.25</v>
      </c>
      <c r="K21" s="26">
        <f t="shared" si="1"/>
        <v>165</v>
      </c>
      <c r="L21" s="15">
        <f t="shared" si="2"/>
        <v>150.90909090909093</v>
      </c>
      <c r="M21" s="15">
        <f t="shared" si="3"/>
        <v>91.460055096418742</v>
      </c>
    </row>
    <row r="22" spans="1:13" x14ac:dyDescent="0.25">
      <c r="A22" s="1" t="s">
        <v>16</v>
      </c>
      <c r="B22" s="11"/>
      <c r="C22" s="12"/>
      <c r="D22" s="12"/>
      <c r="E22" s="12"/>
      <c r="F22" s="12"/>
      <c r="G22" s="13"/>
      <c r="H22" s="26"/>
      <c r="I22" s="26"/>
      <c r="J22" s="26"/>
      <c r="K22" s="26"/>
      <c r="L22" s="15"/>
      <c r="M22" s="15"/>
    </row>
    <row r="23" spans="1:13" x14ac:dyDescent="0.25">
      <c r="A23" s="2" t="s">
        <v>17</v>
      </c>
      <c r="B23" s="11" t="s">
        <v>41</v>
      </c>
      <c r="C23" s="12">
        <v>250</v>
      </c>
      <c r="D23" s="12"/>
      <c r="E23" s="12">
        <v>14.5</v>
      </c>
      <c r="F23" s="12">
        <f t="shared" si="0"/>
        <v>58</v>
      </c>
      <c r="G23" s="13" t="s">
        <v>76</v>
      </c>
      <c r="H23" s="26">
        <v>500</v>
      </c>
      <c r="I23" s="26"/>
      <c r="J23" s="26">
        <v>16.5</v>
      </c>
      <c r="K23" s="26">
        <f t="shared" si="1"/>
        <v>33</v>
      </c>
      <c r="L23" s="15">
        <f t="shared" si="2"/>
        <v>25</v>
      </c>
      <c r="M23" s="15">
        <f t="shared" si="3"/>
        <v>75.757575757575751</v>
      </c>
    </row>
    <row r="24" spans="1:13" x14ac:dyDescent="0.25">
      <c r="A24" s="1" t="s">
        <v>18</v>
      </c>
      <c r="B24" s="11"/>
      <c r="C24" s="12"/>
      <c r="D24" s="12"/>
      <c r="E24" s="12"/>
      <c r="F24" s="12"/>
      <c r="G24" s="13"/>
      <c r="H24" s="26"/>
      <c r="I24" s="26"/>
      <c r="J24" s="26"/>
      <c r="K24" s="26"/>
      <c r="L24" s="15"/>
      <c r="M24" s="15"/>
    </row>
    <row r="25" spans="1:13" x14ac:dyDescent="0.25">
      <c r="A25" s="1" t="s">
        <v>19</v>
      </c>
      <c r="B25" s="11" t="s">
        <v>84</v>
      </c>
      <c r="C25" s="12">
        <v>300</v>
      </c>
      <c r="D25" s="12">
        <v>2</v>
      </c>
      <c r="E25" s="12">
        <v>41.95</v>
      </c>
      <c r="F25" s="12">
        <f t="shared" si="0"/>
        <v>139.83333333333334</v>
      </c>
      <c r="G25" s="13"/>
      <c r="H25" s="26"/>
      <c r="I25" s="26"/>
      <c r="J25" s="26"/>
      <c r="K25" s="26"/>
      <c r="L25" s="15"/>
      <c r="M25" s="15"/>
    </row>
    <row r="26" spans="1:13" x14ac:dyDescent="0.25">
      <c r="A26" s="1" t="s">
        <v>20</v>
      </c>
      <c r="B26" s="11" t="s">
        <v>91</v>
      </c>
      <c r="C26" s="12">
        <v>195</v>
      </c>
      <c r="D26" s="12">
        <v>3</v>
      </c>
      <c r="E26" s="12">
        <v>34.950000000000003</v>
      </c>
      <c r="F26" s="12">
        <f t="shared" si="0"/>
        <v>179.23076923076925</v>
      </c>
      <c r="G26" s="13" t="s">
        <v>76</v>
      </c>
      <c r="H26" s="26">
        <v>375</v>
      </c>
      <c r="I26" s="26">
        <v>6</v>
      </c>
      <c r="J26" s="26">
        <v>12.5</v>
      </c>
      <c r="K26" s="26">
        <f t="shared" si="1"/>
        <v>33.333333333333336</v>
      </c>
      <c r="L26" s="15">
        <f t="shared" si="2"/>
        <v>145.89743589743591</v>
      </c>
      <c r="M26" s="15">
        <f t="shared" si="3"/>
        <v>437.69230769230774</v>
      </c>
    </row>
    <row r="27" spans="1:13" x14ac:dyDescent="0.25">
      <c r="A27" s="1" t="s">
        <v>21</v>
      </c>
      <c r="B27" s="11" t="s">
        <v>84</v>
      </c>
      <c r="C27" s="12">
        <v>300</v>
      </c>
      <c r="D27" s="12"/>
      <c r="E27" s="12">
        <v>32.5</v>
      </c>
      <c r="F27" s="12">
        <f t="shared" si="0"/>
        <v>108.33333333333334</v>
      </c>
      <c r="G27" s="13" t="s">
        <v>76</v>
      </c>
      <c r="H27" s="26">
        <v>500</v>
      </c>
      <c r="I27" s="26"/>
      <c r="J27" s="26">
        <v>3.95</v>
      </c>
      <c r="K27" s="26">
        <f t="shared" si="1"/>
        <v>7.9</v>
      </c>
      <c r="L27" s="15">
        <f t="shared" si="2"/>
        <v>100.43333333333334</v>
      </c>
      <c r="M27" s="15">
        <f t="shared" si="3"/>
        <v>1271.3080168776371</v>
      </c>
    </row>
    <row r="28" spans="1:13" x14ac:dyDescent="0.25">
      <c r="A28" s="1" t="s">
        <v>22</v>
      </c>
      <c r="B28" s="11" t="s">
        <v>92</v>
      </c>
      <c r="C28" s="12">
        <v>100</v>
      </c>
      <c r="D28" s="12"/>
      <c r="E28" s="12">
        <v>27.95</v>
      </c>
      <c r="F28" s="12">
        <f t="shared" si="0"/>
        <v>279.49999999999994</v>
      </c>
      <c r="G28" s="13" t="s">
        <v>76</v>
      </c>
      <c r="H28" s="26">
        <v>400</v>
      </c>
      <c r="I28" s="26"/>
      <c r="J28" s="26">
        <v>12.5</v>
      </c>
      <c r="K28" s="26">
        <f t="shared" si="1"/>
        <v>31.25</v>
      </c>
      <c r="L28" s="15">
        <f t="shared" si="2"/>
        <v>248.24999999999994</v>
      </c>
      <c r="M28" s="15">
        <f t="shared" si="3"/>
        <v>794.39999999999986</v>
      </c>
    </row>
    <row r="29" spans="1:13" x14ac:dyDescent="0.25">
      <c r="A29" s="1" t="s">
        <v>23</v>
      </c>
      <c r="B29" s="11" t="s">
        <v>84</v>
      </c>
      <c r="C29" s="12">
        <v>200</v>
      </c>
      <c r="D29" s="12"/>
      <c r="E29" s="12">
        <v>28.95</v>
      </c>
      <c r="F29" s="12">
        <f t="shared" si="0"/>
        <v>144.75</v>
      </c>
      <c r="G29" s="13" t="s">
        <v>88</v>
      </c>
      <c r="H29" s="26">
        <v>300</v>
      </c>
      <c r="I29" s="26"/>
      <c r="J29" s="26">
        <v>15</v>
      </c>
      <c r="K29" s="26">
        <f t="shared" si="1"/>
        <v>50</v>
      </c>
      <c r="L29" s="15">
        <f t="shared" si="2"/>
        <v>94.75</v>
      </c>
      <c r="M29" s="15">
        <f t="shared" si="3"/>
        <v>189.5</v>
      </c>
    </row>
    <row r="30" spans="1:13" x14ac:dyDescent="0.25">
      <c r="A30" s="1" t="s">
        <v>24</v>
      </c>
      <c r="B30" s="11"/>
      <c r="C30" s="12"/>
      <c r="D30" s="12"/>
      <c r="E30" s="12"/>
      <c r="F30" s="12"/>
      <c r="G30" s="13"/>
      <c r="H30" s="26"/>
      <c r="I30" s="26"/>
      <c r="J30" s="26"/>
      <c r="K30" s="26"/>
      <c r="L30" s="15"/>
      <c r="M30" s="15"/>
    </row>
    <row r="31" spans="1:13" x14ac:dyDescent="0.25">
      <c r="A31" s="1" t="s">
        <v>25</v>
      </c>
      <c r="B31" s="11"/>
      <c r="C31" s="12"/>
      <c r="D31" s="12"/>
      <c r="E31" s="12"/>
      <c r="F31" s="12"/>
      <c r="G31" s="13"/>
      <c r="H31" s="26"/>
      <c r="I31" s="26"/>
      <c r="J31" s="26"/>
      <c r="K31" s="26"/>
      <c r="L31" s="15"/>
      <c r="M31" s="15"/>
    </row>
    <row r="32" spans="1:13" x14ac:dyDescent="0.25">
      <c r="A32" s="1" t="s">
        <v>26</v>
      </c>
      <c r="B32" s="11" t="s">
        <v>93</v>
      </c>
      <c r="C32" s="12">
        <v>200</v>
      </c>
      <c r="D32" s="12">
        <v>8</v>
      </c>
      <c r="E32" s="12">
        <v>34.950000000000003</v>
      </c>
      <c r="F32" s="12">
        <f t="shared" si="0"/>
        <v>174.75000000000003</v>
      </c>
      <c r="G32" s="13"/>
      <c r="H32" s="26"/>
      <c r="I32" s="26"/>
      <c r="J32" s="26"/>
      <c r="K32" s="26"/>
      <c r="L32" s="15"/>
      <c r="M32" s="15"/>
    </row>
    <row r="33" spans="1:13" x14ac:dyDescent="0.25">
      <c r="A33" s="1" t="s">
        <v>27</v>
      </c>
      <c r="B33" s="11" t="s">
        <v>94</v>
      </c>
      <c r="C33" s="12">
        <v>115</v>
      </c>
      <c r="D33" s="12">
        <v>10</v>
      </c>
      <c r="E33" s="12">
        <v>37.25</v>
      </c>
      <c r="F33" s="12">
        <f t="shared" si="0"/>
        <v>323.91304347826087</v>
      </c>
      <c r="G33" s="13" t="s">
        <v>76</v>
      </c>
      <c r="H33" s="26">
        <v>110</v>
      </c>
      <c r="I33" s="26">
        <v>10</v>
      </c>
      <c r="J33" s="26">
        <v>13.95</v>
      </c>
      <c r="K33" s="26">
        <f t="shared" si="1"/>
        <v>126.8181818181818</v>
      </c>
      <c r="L33" s="15">
        <f t="shared" si="2"/>
        <v>197.09486166007906</v>
      </c>
      <c r="M33" s="15">
        <f t="shared" si="3"/>
        <v>155.41530310113762</v>
      </c>
    </row>
    <row r="36" spans="1:13" x14ac:dyDescent="0.25">
      <c r="A36" t="s">
        <v>95</v>
      </c>
      <c r="B36" t="s">
        <v>96</v>
      </c>
      <c r="C36">
        <v>250</v>
      </c>
      <c r="D36">
        <v>5</v>
      </c>
      <c r="E36">
        <v>29.95</v>
      </c>
      <c r="G36" s="4" t="s">
        <v>76</v>
      </c>
      <c r="H36" s="4">
        <v>500</v>
      </c>
      <c r="J36" s="4">
        <v>7.95</v>
      </c>
    </row>
  </sheetData>
  <sheetProtection algorithmName="SHA-512" hashValue="+xCirsL+F1JVV2EZsttopqB2tyilWxV/ocq34KaVco9i0ir9O6aJb+CZVId/jsDf/wyfpWfT3PywuIVA3KA9mw==" saltValue="yzb6sTdINwLlwJBu/74DNg==" spinCount="100000" sheet="1" objects="1" scenarios="1"/>
  <mergeCells count="13">
    <mergeCell ref="A4:A6"/>
    <mergeCell ref="B4:F4"/>
    <mergeCell ref="L4:L6"/>
    <mergeCell ref="M4:M6"/>
    <mergeCell ref="B5:B6"/>
    <mergeCell ref="C5:D5"/>
    <mergeCell ref="E5:E6"/>
    <mergeCell ref="F5:F6"/>
    <mergeCell ref="G5:G6"/>
    <mergeCell ref="H5:I5"/>
    <mergeCell ref="J5:J6"/>
    <mergeCell ref="K5:K6"/>
    <mergeCell ref="G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P&amp;D 1-9 år</vt:lpstr>
      <vt:lpstr>P&amp;D 10-17 år</vt:lpstr>
      <vt:lpstr>Kvinder</vt:lpstr>
      <vt:lpstr>Mænd</vt:lpstr>
      <vt:lpstr>Beregning gnsn MU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Ahlgren</dc:creator>
  <cp:lastModifiedBy>Lisa Ahlgren</cp:lastModifiedBy>
  <cp:lastPrinted>2016-06-29T09:21:56Z</cp:lastPrinted>
  <dcterms:created xsi:type="dcterms:W3CDTF">2016-05-03T13:21:45Z</dcterms:created>
  <dcterms:modified xsi:type="dcterms:W3CDTF">2016-06-30T14:13:02Z</dcterms:modified>
</cp:coreProperties>
</file>